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debiagi\OneDrive - Politecnico di Milano\Work in progress\Ph.D. Thesis\Apendix\"/>
    </mc:Choice>
  </mc:AlternateContent>
  <bookViews>
    <workbookView xWindow="0" yWindow="0" windowWidth="25290" windowHeight="10890" activeTab="1"/>
  </bookViews>
  <sheets>
    <sheet name="Database - composition biochar" sheetId="1" r:id="rId1"/>
    <sheet name="Database - surface area biochar"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28" i="2" l="1"/>
  <c r="M27" i="2"/>
  <c r="M26" i="2"/>
  <c r="M25" i="2"/>
  <c r="O222" i="1" l="1"/>
  <c r="J158" i="1"/>
  <c r="J127" i="1"/>
  <c r="J126" i="1"/>
  <c r="J109" i="1"/>
  <c r="J94" i="1"/>
  <c r="I79" i="1"/>
  <c r="I78" i="1"/>
  <c r="I77" i="1"/>
  <c r="I76" i="1"/>
  <c r="I75" i="1"/>
  <c r="I74" i="1"/>
  <c r="I73" i="1"/>
  <c r="I72" i="1"/>
  <c r="I71" i="1"/>
  <c r="N61" i="1"/>
  <c r="N60" i="1"/>
  <c r="N59" i="1"/>
  <c r="N58" i="1"/>
  <c r="N57" i="1"/>
  <c r="J57" i="1"/>
  <c r="N56" i="1"/>
  <c r="J56" i="1"/>
  <c r="N55" i="1"/>
  <c r="J55" i="1"/>
  <c r="N54" i="1"/>
  <c r="J54" i="1"/>
  <c r="N53" i="1"/>
  <c r="N52" i="1"/>
  <c r="N51" i="1"/>
  <c r="N50" i="1"/>
  <c r="N49" i="1"/>
  <c r="J49" i="1"/>
  <c r="N48" i="1"/>
  <c r="J48" i="1"/>
  <c r="N47" i="1"/>
  <c r="J47" i="1"/>
  <c r="N46" i="1"/>
  <c r="J46" i="1"/>
  <c r="N45" i="1"/>
  <c r="N44" i="1"/>
  <c r="N43" i="1"/>
  <c r="N42" i="1"/>
  <c r="N41" i="1"/>
  <c r="J41" i="1"/>
  <c r="N40" i="1"/>
  <c r="J40" i="1"/>
  <c r="N39" i="1"/>
  <c r="J39" i="1"/>
  <c r="N38" i="1"/>
  <c r="J38" i="1"/>
</calcChain>
</file>

<file path=xl/comments1.xml><?xml version="1.0" encoding="utf-8"?>
<comments xmlns="http://schemas.openxmlformats.org/spreadsheetml/2006/main">
  <authors>
    <author>Author</author>
  </authors>
  <commentList>
    <comment ref="I71" authorId="0" shapeId="0">
      <text>
        <r>
          <rPr>
            <b/>
            <sz val="9"/>
            <color indexed="81"/>
            <rFont val="Tahoma"/>
            <family val="2"/>
          </rPr>
          <t>HR=DeltaT/Tau
Tau=15 min
T0=25°C</t>
        </r>
      </text>
    </comment>
  </commentList>
</comments>
</file>

<file path=xl/sharedStrings.xml><?xml version="1.0" encoding="utf-8"?>
<sst xmlns="http://schemas.openxmlformats.org/spreadsheetml/2006/main" count="924" uniqueCount="204">
  <si>
    <t>Sample wt. composition</t>
  </si>
  <si>
    <t>Pyrolysis conditions</t>
  </si>
  <si>
    <t>Char composition</t>
  </si>
  <si>
    <t>ID#</t>
  </si>
  <si>
    <t>Biomass sample</t>
  </si>
  <si>
    <t>C wtDAF</t>
  </si>
  <si>
    <t>H wtDAF</t>
  </si>
  <si>
    <t>O wtDAF</t>
  </si>
  <si>
    <t>Moisture wt</t>
  </si>
  <si>
    <t>Ash wt</t>
  </si>
  <si>
    <t>HR [°C/min]</t>
  </si>
  <si>
    <t>Holding Time [h]</t>
  </si>
  <si>
    <t>T di Pirolisi [°C]</t>
  </si>
  <si>
    <t>C DAF</t>
  </si>
  <si>
    <t>H DAF</t>
  </si>
  <si>
    <t>O DAF</t>
  </si>
  <si>
    <t>Ash DRY</t>
  </si>
  <si>
    <t>Moisture</t>
  </si>
  <si>
    <t>Yield DRY</t>
  </si>
  <si>
    <t>Reference</t>
  </si>
  <si>
    <t>Corncob</t>
  </si>
  <si>
    <t>n.d.</t>
  </si>
  <si>
    <t>Olive Husks</t>
  </si>
  <si>
    <t>Residual Laurel</t>
  </si>
  <si>
    <t>Eucalyptus Globulus Labill</t>
  </si>
  <si>
    <t>Wood</t>
  </si>
  <si>
    <t>Straw</t>
  </si>
  <si>
    <t>Dry Algae</t>
  </si>
  <si>
    <t>Spruce</t>
  </si>
  <si>
    <t>Poplar</t>
  </si>
  <si>
    <t>Flax Straw</t>
  </si>
  <si>
    <t>Wheat Straw</t>
  </si>
  <si>
    <t>Saw Dust</t>
  </si>
  <si>
    <t>Olive Waste</t>
  </si>
  <si>
    <t>Wood Birch</t>
  </si>
  <si>
    <t>Rubber Wood Sawdust</t>
  </si>
  <si>
    <t>Safflower</t>
  </si>
  <si>
    <t>Switchgrass</t>
  </si>
  <si>
    <t>Pine Wood</t>
  </si>
  <si>
    <t>Olive Tree</t>
  </si>
  <si>
    <t>Almond Shell</t>
  </si>
  <si>
    <t>Algal Residue</t>
  </si>
  <si>
    <t>Maple Wood</t>
  </si>
  <si>
    <t>Safflower Seed</t>
  </si>
  <si>
    <t>Rice Husk</t>
  </si>
  <si>
    <t>Eucalyptus</t>
  </si>
  <si>
    <t>Alkali lignin</t>
  </si>
  <si>
    <t>wood (significant particle size and sample mass)</t>
  </si>
  <si>
    <t>High</t>
  </si>
  <si>
    <t>coconut shell (significant particle size and sample mass)</t>
  </si>
  <si>
    <t>straw (significant particle size and sample mass)</t>
  </si>
  <si>
    <t>almond shell (0.91mm particles)</t>
  </si>
  <si>
    <t>hazelnut shell (0.91mm particles)</t>
  </si>
  <si>
    <t>beech wood (0.91mm particles)</t>
  </si>
  <si>
    <t>Quebracho (AQB)  (1.2-1.4mm particles)</t>
  </si>
  <si>
    <t>Timber (AA)  (1.2-1.4mm particles)</t>
  </si>
  <si>
    <t>Hazelnut shell (1.5-4mm particles)</t>
  </si>
  <si>
    <t>Wood mixture</t>
  </si>
  <si>
    <t>Hazelnut shell</t>
  </si>
  <si>
    <t>Peanut shell</t>
  </si>
  <si>
    <t>Beech wood (LARGE PARTICLES)</t>
  </si>
  <si>
    <t>Until stop mass loss</t>
  </si>
  <si>
    <t>Hazelnut shell (1-2.5mm particles)</t>
  </si>
  <si>
    <t>Pine Wood (42mmx3mm)</t>
  </si>
  <si>
    <t>reed canary grass</t>
  </si>
  <si>
    <t>Ambient  to 105°C at 10 °C/min (5 min hold) + 10 °C/min until final temperature with hold time to complete 50 min (total experiment time)</t>
  </si>
  <si>
    <t>wheat straw</t>
  </si>
  <si>
    <t>willow</t>
  </si>
  <si>
    <t>Ambient  to Torrefaction temperature in 5 minutes + 2 hours at final temperature</t>
  </si>
  <si>
    <t>Birch</t>
  </si>
  <si>
    <t>Brazil nut shells</t>
  </si>
  <si>
    <t>15 °C/min until final temperature with 1 hour hold time</t>
  </si>
  <si>
    <t>Beech Stick</t>
  </si>
  <si>
    <t>3 hours</t>
  </si>
  <si>
    <t>Beech Bark Pellet</t>
  </si>
  <si>
    <t>looblolly Pine Chips</t>
  </si>
  <si>
    <t>2.5 min</t>
  </si>
  <si>
    <t>#</t>
  </si>
  <si>
    <t>Demirbas, Ayhan. "Effects of temperature and particle size on bio-char yield from pyrolysis of agricultural residues." Journal of analytical and applied pyrolysis 72, no. 2 (2004): 243-248.</t>
  </si>
  <si>
    <r>
      <t>Ertaş, Murat, and M. Hakkı Alma. "Pyrolysis of laurel (Laurus nobilis L.) extraction residues in a fixed-bed reactor: Characterization of bio-oil and bio-char." </t>
    </r>
    <r>
      <rPr>
        <i/>
        <sz val="10"/>
        <color rgb="FF222222"/>
        <rFont val="Arial"/>
        <family val="2"/>
      </rPr>
      <t>Journal of Analytical and Applied Pyrolysis</t>
    </r>
    <r>
      <rPr>
        <sz val="10"/>
        <color rgb="FF222222"/>
        <rFont val="Arial"/>
        <family val="2"/>
      </rPr>
      <t> 88, no. 1 (2010): 22-29.</t>
    </r>
  </si>
  <si>
    <t>Guerrero, M., M. P. Ruiz, M. U. Alzueta, R. Bilbao, and A. Millera. "Pyrolysis of eucalyptus at different heating rates: studies of char characterization and oxidative reactivity." Journal of Analytical and Applied Pyrolysis 74, no. 1 (2005): 307-314.</t>
  </si>
  <si>
    <t>Ronsse, Frederik, Sven Van Hecke, Dane Dickinson, and Wolter Prins. "Production and characterization of slow pyrolysis biochar: influence of feedstock type and pyrolysis conditions." Gcb Bioenergy 5, no. 2 (2013): 104-115.</t>
  </si>
  <si>
    <r>
      <t>Kloss, Stefanie, Franz Zehetner, Alex Dellantonio, Raad Hamid, Franz Ottner, Volker Liedtke, Manfred Schwanninger, Martin H. Gerzabek, and Gerhard Soja. "Characterization of slow pyrolysis biochars: effects of feedstocks and pyrolysis temperature on biochar properties." </t>
    </r>
    <r>
      <rPr>
        <i/>
        <sz val="10"/>
        <color rgb="FF222222"/>
        <rFont val="Arial"/>
        <family val="2"/>
      </rPr>
      <t>Journal of environmental quality</t>
    </r>
    <r>
      <rPr>
        <sz val="10"/>
        <color rgb="FF222222"/>
        <rFont val="Arial"/>
        <family val="2"/>
      </rPr>
      <t> 41, no. 4 (2012): 990-1000.</t>
    </r>
  </si>
  <si>
    <r>
      <t>Azargohar, Ramin, Kathlene L. Jacobson, Erin E. Powell, and Ajay K. Dalai. "Evaluation of properties of fast pyrolysis products obtained, from Canadian waste biomass." </t>
    </r>
    <r>
      <rPr>
        <i/>
        <sz val="10"/>
        <color rgb="FF222222"/>
        <rFont val="Arial"/>
        <family val="2"/>
      </rPr>
      <t>Journal of analytical and applied pyrolysis</t>
    </r>
    <r>
      <rPr>
        <sz val="10"/>
        <color rgb="FF222222"/>
        <rFont val="Arial"/>
        <family val="2"/>
      </rPr>
      <t> 104 (2013): 330-340.</t>
    </r>
  </si>
  <si>
    <r>
      <t>Zanzi, Rolando, Krister Sjöström, and Emilia Björnbom. "Rapid pyrolysis of agricultural residues at high temperature." </t>
    </r>
    <r>
      <rPr>
        <i/>
        <sz val="10"/>
        <color rgb="FF222222"/>
        <rFont val="Arial"/>
        <family val="2"/>
      </rPr>
      <t>Biomass and Bioenergy</t>
    </r>
    <r>
      <rPr>
        <sz val="10"/>
        <color rgb="FF222222"/>
        <rFont val="Arial"/>
        <family val="2"/>
      </rPr>
      <t> 23, no. 5 (2002): 357-366.</t>
    </r>
  </si>
  <si>
    <r>
      <t>Shaaban, A., Sian-Meng Se, MohdFairuz Dimin, Jariah M. Juoi, Mohd Haizal Mohd Husin, and Nona Merry M. Mitan. "Influence of heating temperature and holding time on biochars derived from rubber wood sawdust via slow pyrolysis." </t>
    </r>
    <r>
      <rPr>
        <i/>
        <sz val="10"/>
        <color rgb="FF222222"/>
        <rFont val="Arial"/>
        <family val="2"/>
      </rPr>
      <t>Journal of Analytical and Applied Pyrolysis</t>
    </r>
    <r>
      <rPr>
        <sz val="10"/>
        <color rgb="FF222222"/>
        <rFont val="Arial"/>
        <family val="2"/>
      </rPr>
      <t> 107 (2014): 31-39.</t>
    </r>
  </si>
  <si>
    <r>
      <t>Onay, Ozlem. "Influence of pyrolysis temperature and heating rate on the production of bio-oil and char from safflower seed by pyrolysis, using a well-swept fixed-bed reactor." </t>
    </r>
    <r>
      <rPr>
        <i/>
        <sz val="10"/>
        <color rgb="FF222222"/>
        <rFont val="Arial"/>
        <family val="2"/>
      </rPr>
      <t>Fuel Processing Technology</t>
    </r>
    <r>
      <rPr>
        <sz val="10"/>
        <color rgb="FF222222"/>
        <rFont val="Arial"/>
        <family val="2"/>
      </rPr>
      <t> 88, no. 5 (2007): 523-531.</t>
    </r>
  </si>
  <si>
    <r>
      <t>Imam, Tahmina, and Sergio Capareda. "Characterization of bio-oil, syn-gas and bio-char from switchgrass pyrolysis at various temperatures." </t>
    </r>
    <r>
      <rPr>
        <i/>
        <sz val="10"/>
        <color rgb="FF222222"/>
        <rFont val="Arial"/>
        <family val="2"/>
      </rPr>
      <t>Journal of Analytical and Applied Pyrolysis</t>
    </r>
    <r>
      <rPr>
        <sz val="10"/>
        <color rgb="FF222222"/>
        <rFont val="Arial"/>
        <family val="2"/>
      </rPr>
      <t> 93 (2012): 170-177.</t>
    </r>
  </si>
  <si>
    <r>
      <t>Gómez, Natalia, José Guillermo Rosas, Jorge Cara, Olegario Martínez, José Antonio Alburquerque, and Marta Elena Sánchez. "Slow pyrolysis of relevant biomasses in the Mediterranean basin. Part 1. Effect of temperature on process performance on a pilot scale." </t>
    </r>
    <r>
      <rPr>
        <i/>
        <sz val="10"/>
        <color rgb="FF222222"/>
        <rFont val="Arial"/>
        <family val="2"/>
      </rPr>
      <t>Journal of Cleaner Production</t>
    </r>
    <r>
      <rPr>
        <sz val="10"/>
        <color rgb="FF222222"/>
        <rFont val="Arial"/>
        <family val="2"/>
      </rPr>
      <t>120 (2016): 181-190.</t>
    </r>
  </si>
  <si>
    <r>
      <t>Chang, Yuan-Ming, Wen-Tien Tsai, and Ming-Hsuan Li. "Chemical characterization of char derived from slow pyrolysis of microalgal residue." </t>
    </r>
    <r>
      <rPr>
        <i/>
        <sz val="10"/>
        <color rgb="FF222222"/>
        <rFont val="Arial"/>
        <family val="2"/>
      </rPr>
      <t>Journal of Analytical and Applied Pyrolysis</t>
    </r>
    <r>
      <rPr>
        <sz val="10"/>
        <color rgb="FF222222"/>
        <rFont val="Arial"/>
        <family val="2"/>
      </rPr>
      <t> 111 (2015): 88-93.</t>
    </r>
  </si>
  <si>
    <r>
      <t>Cao, Xiaoyan, Joseph J. Pignatello, Yuan Li, Charisma Lattao, Mark A. Chappell, Na Chen, Lesley F. Miller, and Jingdong Mao. "Characterization of wood chars produced at different temperatures using advanced solid-state 13C NMR spectroscopic techniques." </t>
    </r>
    <r>
      <rPr>
        <i/>
        <sz val="10"/>
        <color rgb="FF222222"/>
        <rFont val="Arial"/>
        <family val="2"/>
      </rPr>
      <t>Energy &amp; Fuels</t>
    </r>
    <r>
      <rPr>
        <sz val="10"/>
        <color rgb="FF222222"/>
        <rFont val="Arial"/>
        <family val="2"/>
      </rPr>
      <t> 26, no. 9 (2012): 5983-5991.</t>
    </r>
  </si>
  <si>
    <r>
      <t>Angın, Dilek. "Effect of pyrolysis temperature and heating rate on biochar obtained from pyrolysis of safflower seed press cake." </t>
    </r>
    <r>
      <rPr>
        <i/>
        <sz val="10"/>
        <color rgb="FF222222"/>
        <rFont val="Arial"/>
        <family val="2"/>
      </rPr>
      <t>Bioresource technology</t>
    </r>
    <r>
      <rPr>
        <sz val="10"/>
        <color rgb="FF222222"/>
        <rFont val="Arial"/>
        <family val="2"/>
      </rPr>
      <t> 128 (2013): 593-597.</t>
    </r>
  </si>
  <si>
    <r>
      <t>Guerrero, Marta, M. Pilar Ruiz, Ángela Millera, María U. Alzueta, and Rafael Bilbao. "Characterization of biomass chars formed under different devolatilization conditions: differences between rice husk and eucalyptus." </t>
    </r>
    <r>
      <rPr>
        <i/>
        <sz val="10"/>
        <color rgb="FF222222"/>
        <rFont val="Arial"/>
        <family val="2"/>
      </rPr>
      <t>Energy &amp; Fuels</t>
    </r>
    <r>
      <rPr>
        <sz val="10"/>
        <color rgb="FF222222"/>
        <rFont val="Arial"/>
        <family val="2"/>
      </rPr>
      <t> 22, no. 2 (2008): 1275-1284.</t>
    </r>
  </si>
  <si>
    <r>
      <t>Sharma, Ramesh K., Jan B. Wooten, Vicki L. Baliga, Xuehao Lin, W. Geoffrey Chan, and Mohammad R. Hajaligol. "Characterization of chars from pyrolysis of lignin." </t>
    </r>
    <r>
      <rPr>
        <i/>
        <sz val="10"/>
        <color rgb="FF222222"/>
        <rFont val="Arial"/>
        <family val="2"/>
      </rPr>
      <t>Fuel</t>
    </r>
    <r>
      <rPr>
        <sz val="10"/>
        <color rgb="FF222222"/>
        <rFont val="Arial"/>
        <family val="2"/>
      </rPr>
      <t> 83, no. 11 (2004): 1469-1482.</t>
    </r>
  </si>
  <si>
    <t>Fagbemi, L., L. Khezami, and R. Capart. "Pyrolysis products from different biomasses: application to the thermal cracking of tar." Applied energy 69, no. 4 (2001): 293-306.</t>
  </si>
  <si>
    <t>Balci, Suna, Timur Dogu, and Hayrettin Yucel. "Pyrolysis kinetics of lignocellulosic materials." Industrial &amp; Engineering Chemistry Research 32, no. 11 (1993): 2573-2579.</t>
  </si>
  <si>
    <t>Della Rocca, P. A., E. G. Cerrella, P. R. Bonelli, and A. L. Cukierman. "Pyrolysis of hardwoods residues: on kinetics and chars characterization." Biomass and Bioenergy 16, no. 1 (1999): 79-88.</t>
  </si>
  <si>
    <t>Demirbaş, Ayhan. "Properties of charcoal derived from hazelnut shell and the production of briquettes using pyrolytic oil." Energy 24, no. 2 (1999): 141-150.</t>
  </si>
  <si>
    <t>Horne, Patrick A., and Paul T. Williams. "Influence of temperature on the products from the flash pyrolysis of biomass." Fuel 75, no. 9 (1996): 1051-1059.</t>
  </si>
  <si>
    <t>Bonelli, Pablo Ricardo. "Slow pyrolysis of nutshells: characterization of derived chars and of process kinetics." Energy Sources 25, no. 8 (2003): 767-778.</t>
  </si>
  <si>
    <t>Schröder, Elisabeth. "Experiments on the pyrolysis of large beechwood particles in fixed beds." Journal of Analytical and Applied Pyrolysis 71, no. 2 (2004): 669-694.</t>
  </si>
  <si>
    <t>Demirbas, Ayhan. "Effect of temperature on pyrolysis products from four nut shells." Journal of analytical and applied pyrolysis 76, no. 1 (2006): 285-289.</t>
  </si>
  <si>
    <t>Wang, Xiaoquan, Sascha RA Kersten, Wolter Prins, and Wim PM van Swaaij. "Biomass pyrolysis in a fluidized bed reactor. Part 2: Experimental validation of model results." Industrial &amp; engineering chemistry research 44, no. 23 (2005): 8786-8795.</t>
  </si>
  <si>
    <t>Bridgeman, T. G., J. M. Jones, I. Shield, and P. T. Williams. "Torrefaction of reed canary grass, wheat straw and willow to enhance solid fuel qualities and combustion properties." Fuel 87, no. 6 (2008): 844-856.</t>
  </si>
  <si>
    <t>Bach, Quang-Vu, Wei-Hsin Chen, Yen-Shih Chu, and Øyvind Skreiberg. "Predictions of biochar yield and elemental composition during torrefaction of forest residues." Bioresource technology 215 (2016): 239-246.</t>
  </si>
  <si>
    <r>
      <t>Bonelli, P. R., P. A. Della Rocca, E. G. Cerrella, and A. L. Cukierman. "Effect of pyrolysis temperature on composition, surface properties and thermal degradation rates of Brazil Nut shells." </t>
    </r>
    <r>
      <rPr>
        <i/>
        <sz val="10"/>
        <color rgb="FF222222"/>
        <rFont val="Arial"/>
        <family val="2"/>
      </rPr>
      <t>Bioresource Technology</t>
    </r>
    <r>
      <rPr>
        <sz val="10"/>
        <color rgb="FF222222"/>
        <rFont val="Arial"/>
        <family val="2"/>
      </rPr>
      <t> 76, no. 1 (2001): 15-22.</t>
    </r>
  </si>
  <si>
    <r>
      <t>Morin, Mathieu, Sébastien Pécate, Mehrdji Hémati, and Yilmaz Kara. "Pyrolysis of biomass in a batch fluidized bed reactor: Effect of the pyrolysis conditions and the nature of the biomass on the physicochemical properties and the reactivity of char." </t>
    </r>
    <r>
      <rPr>
        <i/>
        <sz val="10"/>
        <color rgb="FF222222"/>
        <rFont val="Arial"/>
        <family val="2"/>
      </rPr>
      <t>Journal of Analytical and Applied Pyrolysis</t>
    </r>
    <r>
      <rPr>
        <sz val="10"/>
        <color rgb="FF222222"/>
        <rFont val="Arial"/>
        <family val="2"/>
      </rPr>
      <t> 122 (2016): 511-523.</t>
    </r>
  </si>
  <si>
    <r>
      <t>Park, Junyeong, Jiajia Meng, Kwang Hun Lim, Orlando J. Rojas, and Sunkyu Park. "Transformation of lignocellulosic biomass during torrefaction." </t>
    </r>
    <r>
      <rPr>
        <i/>
        <sz val="10"/>
        <color rgb="FF222222"/>
        <rFont val="Arial"/>
        <family val="2"/>
      </rPr>
      <t>Journal of Analytical and Applied Pyrolysis</t>
    </r>
    <r>
      <rPr>
        <sz val="10"/>
        <color rgb="FF222222"/>
        <rFont val="Arial"/>
        <family val="2"/>
      </rPr>
      <t> 100 (2013): 199-206.</t>
    </r>
  </si>
  <si>
    <t>Num #</t>
  </si>
  <si>
    <t>Sample</t>
  </si>
  <si>
    <t>Temperature</t>
  </si>
  <si>
    <t>Pressure (bar)</t>
  </si>
  <si>
    <t>Res. Time</t>
  </si>
  <si>
    <t>HR °C/min</t>
  </si>
  <si>
    <t>Char yield</t>
  </si>
  <si>
    <t>Ash %</t>
  </si>
  <si>
    <t>BET N2 m2/g</t>
  </si>
  <si>
    <t>BET N2 m2/g (micropores)</t>
  </si>
  <si>
    <t>BET CO2 m2/g</t>
  </si>
  <si>
    <t>vmicro cm3/g</t>
  </si>
  <si>
    <t>Vtot cm3/g</t>
  </si>
  <si>
    <t>C</t>
  </si>
  <si>
    <t>H</t>
  </si>
  <si>
    <t>O</t>
  </si>
  <si>
    <t>N</t>
  </si>
  <si>
    <t>Cellulose</t>
  </si>
  <si>
    <t>Hemicellulose</t>
  </si>
  <si>
    <t>Lignin</t>
  </si>
  <si>
    <t>Extractives</t>
  </si>
  <si>
    <t>reference</t>
  </si>
  <si>
    <t>Safflower seed press cake</t>
  </si>
  <si>
    <t>Angin 2014</t>
  </si>
  <si>
    <t>Brazil Nut Shells</t>
  </si>
  <si>
    <t>-</t>
  </si>
  <si>
    <t>Bonelli 2001</t>
  </si>
  <si>
    <t>Radiata Pine</t>
  </si>
  <si>
    <t>Cetin 2005</t>
  </si>
  <si>
    <t>LHR</t>
  </si>
  <si>
    <t>5 min</t>
  </si>
  <si>
    <t>HHR</t>
  </si>
  <si>
    <t>Cotton Stalk</t>
  </si>
  <si>
    <t>Chen 2012</t>
  </si>
  <si>
    <t>Maize Stalk</t>
  </si>
  <si>
    <t>Fu 2011</t>
  </si>
  <si>
    <t>Rice St25</t>
  </si>
  <si>
    <t>Cotton St25</t>
  </si>
  <si>
    <t>Fu 2012</t>
  </si>
  <si>
    <t>Guerrero 2005</t>
  </si>
  <si>
    <t>Pine (pinus rigida)</t>
  </si>
  <si>
    <t>Kim 2012</t>
  </si>
  <si>
    <t>2s</t>
  </si>
  <si>
    <t>Beech wood</t>
  </si>
  <si>
    <t>Kumar 1994</t>
  </si>
  <si>
    <t>Wheat St25</t>
  </si>
  <si>
    <t>Mohanty 2013</t>
  </si>
  <si>
    <t>30s</t>
  </si>
  <si>
    <t>Timothy grass</t>
  </si>
  <si>
    <t>Pine (pinus banksiana)</t>
  </si>
  <si>
    <t>Bagasse</t>
  </si>
  <si>
    <t>Raveendrana 1997</t>
  </si>
  <si>
    <t>60 min</t>
  </si>
  <si>
    <t>Bagasse de-ashed</t>
  </si>
  <si>
    <t>Cashewnut shell</t>
  </si>
  <si>
    <t>Cashewnut shell de-ashed</t>
  </si>
  <si>
    <t>Coconut coir</t>
  </si>
  <si>
    <t>Coconut coir de-ashed</t>
  </si>
  <si>
    <t>Coconut shell</t>
  </si>
  <si>
    <t>Coconut shell de-ashed</t>
  </si>
  <si>
    <t>Coir pith</t>
  </si>
  <si>
    <t>Coir pith de-ashed</t>
  </si>
  <si>
    <t>Corn cob</t>
  </si>
  <si>
    <t>Corn cob de-ashed</t>
  </si>
  <si>
    <t>Corn stalks</t>
  </si>
  <si>
    <t>Corn stalks de-ashed</t>
  </si>
  <si>
    <t>Cottongin waste</t>
  </si>
  <si>
    <t>Cottongin waste de-ashed</t>
  </si>
  <si>
    <t>Groundnut shell</t>
  </si>
  <si>
    <t>Groundnut shell de-ashed</t>
  </si>
  <si>
    <t>Millet husk</t>
  </si>
  <si>
    <t>Millet husk de-ashed</t>
  </si>
  <si>
    <t>Rice husk</t>
  </si>
  <si>
    <t>Rice husk de-ashed</t>
  </si>
  <si>
    <t>Rice st25</t>
  </si>
  <si>
    <t>Rice st25 de-ashed</t>
  </si>
  <si>
    <t>Subabul wood</t>
  </si>
  <si>
    <t>Subabul wood de-ashed</t>
  </si>
  <si>
    <t>Wheat st25</t>
  </si>
  <si>
    <t>Wheat st25 de-ashed</t>
  </si>
  <si>
    <t>Flax St25</t>
  </si>
  <si>
    <t>Tushar 2012</t>
  </si>
  <si>
    <t>Zeng 2015</t>
  </si>
  <si>
    <t>10 min</t>
  </si>
  <si>
    <t>Ronsse 2013</t>
  </si>
  <si>
    <t>Algae</t>
  </si>
  <si>
    <t>Kloss 2012</t>
  </si>
  <si>
    <t>5 h</t>
  </si>
  <si>
    <t xml:space="preserve"> 10 h</t>
  </si>
  <si>
    <t>Onay 2007</t>
  </si>
  <si>
    <t>Guerrero 2008</t>
  </si>
  <si>
    <t xml:space="preserve"> Lignin Alkali</t>
  </si>
  <si>
    <t>Sharma 2004</t>
  </si>
  <si>
    <t>Ph.D Thesis Paulo Eduardo Amaral Debiagi - A Kinetic Model of Thermochemical Conversion of Biomass</t>
  </si>
  <si>
    <t xml:space="preserve">Politecnico di Milano - 2018 </t>
  </si>
  <si>
    <t>Appendix A - Biochar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</si>
</sst>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00"/>
    <numFmt numFmtId="165" formatCode="0.0"/>
    <numFmt numFmtId="166" formatCode="0.000"/>
  </numFmts>
  <fonts count="9" x14ac:knownFonts="1">
    <font>
      <sz val="11"/>
      <color theme="1"/>
      <name val="Calibri"/>
      <family val="2"/>
      <scheme val="minor"/>
    </font>
    <font>
      <b/>
      <sz val="11"/>
      <color theme="1"/>
      <name val="Calibri"/>
      <family val="2"/>
      <scheme val="minor"/>
    </font>
    <font>
      <b/>
      <sz val="16"/>
      <color theme="1"/>
      <name val="Calibri"/>
      <family val="2"/>
      <scheme val="minor"/>
    </font>
    <font>
      <sz val="11"/>
      <name val="Calibri"/>
      <family val="2"/>
      <scheme val="minor"/>
    </font>
    <font>
      <sz val="10"/>
      <color rgb="FF222222"/>
      <name val="Arial"/>
      <family val="2"/>
    </font>
    <font>
      <i/>
      <sz val="10"/>
      <color rgb="FF222222"/>
      <name val="Arial"/>
      <family val="2"/>
    </font>
    <font>
      <b/>
      <sz val="9"/>
      <color indexed="81"/>
      <name val="Tahoma"/>
      <family val="2"/>
    </font>
    <font>
      <b/>
      <sz val="16"/>
      <name val="Calibri"/>
      <family val="2"/>
      <scheme val="minor"/>
    </font>
    <font>
      <b/>
      <sz val="11"/>
      <name val="Calibri"/>
      <family val="2"/>
      <scheme val="minor"/>
    </font>
  </fonts>
  <fills count="2">
    <fill>
      <patternFill patternType="none"/>
    </fill>
    <fill>
      <patternFill patternType="gray125"/>
    </fill>
  </fills>
  <borders count="33">
    <border>
      <left/>
      <right/>
      <top/>
      <bottom/>
      <diagonal/>
    </border>
    <border>
      <left style="medium">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style="medium">
        <color indexed="64"/>
      </top>
      <bottom/>
      <diagonal/>
    </border>
    <border>
      <left/>
      <right style="thin">
        <color indexed="64"/>
      </right>
      <top/>
      <bottom/>
      <diagonal/>
    </border>
    <border>
      <left style="medium">
        <color indexed="64"/>
      </left>
      <right style="medium">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s>
  <cellStyleXfs count="1">
    <xf numFmtId="0" fontId="0" fillId="0" borderId="0"/>
  </cellStyleXfs>
  <cellXfs count="201">
    <xf numFmtId="0" fontId="0" fillId="0" borderId="0" xfId="0"/>
    <xf numFmtId="0" fontId="0" fillId="0" borderId="0" xfId="0" applyBorder="1" applyAlignment="1">
      <alignment vertical="center"/>
    </xf>
    <xf numFmtId="2" fontId="0" fillId="0" borderId="0" xfId="0" applyNumberFormat="1" applyBorder="1" applyAlignment="1">
      <alignment horizontal="left" vertical="center" wrapText="1"/>
    </xf>
    <xf numFmtId="164" fontId="0" fillId="0" borderId="0" xfId="0" applyNumberFormat="1" applyBorder="1" applyAlignment="1">
      <alignment horizontal="right" vertical="center"/>
    </xf>
    <xf numFmtId="1" fontId="0" fillId="0" borderId="0" xfId="0" applyNumberFormat="1" applyBorder="1" applyAlignment="1">
      <alignment horizontal="right" vertical="center"/>
    </xf>
    <xf numFmtId="2" fontId="0" fillId="0" borderId="0" xfId="0" applyNumberFormat="1" applyBorder="1" applyAlignment="1">
      <alignment horizontal="right" vertical="center"/>
    </xf>
    <xf numFmtId="164" fontId="0" fillId="0" borderId="0" xfId="0" applyNumberFormat="1" applyBorder="1" applyAlignment="1">
      <alignment vertical="center"/>
    </xf>
    <xf numFmtId="0" fontId="2" fillId="0" borderId="0" xfId="0" applyFont="1" applyBorder="1" applyAlignment="1">
      <alignment vertical="center"/>
    </xf>
    <xf numFmtId="0" fontId="2" fillId="0" borderId="1" xfId="0" applyFont="1" applyBorder="1" applyAlignment="1">
      <alignment vertical="center"/>
    </xf>
    <xf numFmtId="2" fontId="2" fillId="0" borderId="2" xfId="0" applyNumberFormat="1" applyFont="1" applyBorder="1" applyAlignment="1">
      <alignment horizontal="left" vertical="center" wrapText="1"/>
    </xf>
    <xf numFmtId="0" fontId="2" fillId="0" borderId="4" xfId="0" applyFont="1" applyBorder="1" applyAlignment="1">
      <alignment vertical="center"/>
    </xf>
    <xf numFmtId="0" fontId="1" fillId="0" borderId="0" xfId="0" applyFont="1" applyBorder="1" applyAlignment="1">
      <alignment vertical="center"/>
    </xf>
    <xf numFmtId="0" fontId="1" fillId="0" borderId="5" xfId="0" applyFont="1" applyBorder="1" applyAlignment="1">
      <alignment vertical="center"/>
    </xf>
    <xf numFmtId="2" fontId="1" fillId="0" borderId="6" xfId="0" applyNumberFormat="1" applyFont="1" applyBorder="1" applyAlignment="1">
      <alignment horizontal="left" vertical="center" wrapText="1"/>
    </xf>
    <xf numFmtId="164" fontId="1" fillId="0" borderId="7" xfId="0" applyNumberFormat="1" applyFont="1" applyBorder="1" applyAlignment="1">
      <alignment horizontal="center" vertical="center"/>
    </xf>
    <xf numFmtId="164" fontId="1" fillId="0" borderId="6" xfId="0" applyNumberFormat="1" applyFont="1" applyBorder="1" applyAlignment="1">
      <alignment horizontal="center" vertical="center"/>
    </xf>
    <xf numFmtId="1" fontId="1" fillId="0" borderId="7" xfId="0" applyNumberFormat="1" applyFont="1" applyBorder="1" applyAlignment="1">
      <alignment horizontal="right" vertical="center"/>
    </xf>
    <xf numFmtId="2" fontId="1" fillId="0" borderId="7" xfId="0" applyNumberFormat="1" applyFont="1" applyBorder="1" applyAlignment="1">
      <alignment horizontal="right" vertical="center"/>
    </xf>
    <xf numFmtId="1" fontId="1" fillId="0" borderId="6" xfId="0" applyNumberFormat="1" applyFont="1" applyBorder="1" applyAlignment="1">
      <alignment horizontal="right" vertical="center"/>
    </xf>
    <xf numFmtId="164" fontId="1" fillId="0" borderId="7" xfId="0" applyNumberFormat="1" applyFont="1" applyBorder="1" applyAlignment="1">
      <alignment vertical="center"/>
    </xf>
    <xf numFmtId="164" fontId="1" fillId="0" borderId="6" xfId="0" applyNumberFormat="1" applyFont="1" applyBorder="1" applyAlignment="1">
      <alignment vertical="center"/>
    </xf>
    <xf numFmtId="0" fontId="1" fillId="0" borderId="8" xfId="0" applyFont="1" applyBorder="1" applyAlignment="1">
      <alignment vertical="center"/>
    </xf>
    <xf numFmtId="0" fontId="0" fillId="0" borderId="9" xfId="0" applyBorder="1" applyAlignment="1">
      <alignment horizontal="right" vertical="center"/>
    </xf>
    <xf numFmtId="0" fontId="0" fillId="0" borderId="0" xfId="0" applyAlignment="1">
      <alignment horizontal="right" vertical="center"/>
    </xf>
    <xf numFmtId="1" fontId="0" fillId="0" borderId="0" xfId="0" applyNumberFormat="1" applyAlignment="1">
      <alignment horizontal="right" vertical="center"/>
    </xf>
    <xf numFmtId="2" fontId="0" fillId="0" borderId="0" xfId="0" applyNumberFormat="1" applyAlignment="1">
      <alignment horizontal="right" vertical="center"/>
    </xf>
    <xf numFmtId="1" fontId="0" fillId="0" borderId="11" xfId="0" applyNumberFormat="1" applyBorder="1" applyAlignment="1">
      <alignment horizontal="right" vertical="center"/>
    </xf>
    <xf numFmtId="164" fontId="0" fillId="0" borderId="0" xfId="0" applyNumberFormat="1" applyAlignment="1">
      <alignment horizontal="right" vertical="center"/>
    </xf>
    <xf numFmtId="164" fontId="0" fillId="0" borderId="3" xfId="0" applyNumberFormat="1" applyBorder="1" applyAlignment="1">
      <alignment horizontal="right" vertical="center"/>
    </xf>
    <xf numFmtId="164" fontId="0" fillId="0" borderId="11" xfId="0" applyNumberFormat="1" applyBorder="1" applyAlignment="1">
      <alignment horizontal="right" vertical="center"/>
    </xf>
    <xf numFmtId="0" fontId="0" fillId="0" borderId="0" xfId="0" applyBorder="1" applyAlignment="1">
      <alignment horizontal="right" vertical="center"/>
    </xf>
    <xf numFmtId="0" fontId="0" fillId="0" borderId="17" xfId="0" applyBorder="1" applyAlignment="1">
      <alignment horizontal="right" vertical="center"/>
    </xf>
    <xf numFmtId="1" fontId="0" fillId="0" borderId="17" xfId="0" applyNumberFormat="1" applyBorder="1" applyAlignment="1">
      <alignment horizontal="right" vertical="center"/>
    </xf>
    <xf numFmtId="2" fontId="0" fillId="0" borderId="17" xfId="0" applyNumberFormat="1" applyBorder="1" applyAlignment="1">
      <alignment horizontal="right" vertical="center"/>
    </xf>
    <xf numFmtId="1" fontId="0" fillId="0" borderId="18" xfId="0" applyNumberFormat="1" applyBorder="1" applyAlignment="1">
      <alignment horizontal="right" vertical="center"/>
    </xf>
    <xf numFmtId="164" fontId="0" fillId="0" borderId="17" xfId="0" applyNumberFormat="1" applyBorder="1" applyAlignment="1">
      <alignment horizontal="right" vertical="center"/>
    </xf>
    <xf numFmtId="164" fontId="0" fillId="0" borderId="18" xfId="0" applyNumberFormat="1" applyBorder="1" applyAlignment="1">
      <alignment horizontal="right" vertical="center"/>
    </xf>
    <xf numFmtId="2" fontId="0" fillId="0" borderId="17" xfId="0" applyNumberFormat="1" applyBorder="1" applyAlignment="1">
      <alignment horizontal="center" vertical="center"/>
    </xf>
    <xf numFmtId="2" fontId="0" fillId="0" borderId="0" xfId="0" applyNumberFormat="1" applyAlignment="1">
      <alignment horizontal="center" vertical="center"/>
    </xf>
    <xf numFmtId="0" fontId="0" fillId="0" borderId="22" xfId="0" applyBorder="1" applyAlignment="1">
      <alignment horizontal="right" vertical="center"/>
    </xf>
    <xf numFmtId="0" fontId="0" fillId="0" borderId="24" xfId="0" applyBorder="1" applyAlignment="1">
      <alignment horizontal="right" vertical="center"/>
    </xf>
    <xf numFmtId="0" fontId="0" fillId="0" borderId="25" xfId="0" applyBorder="1" applyAlignment="1">
      <alignment horizontal="right" vertical="center"/>
    </xf>
    <xf numFmtId="1" fontId="0" fillId="0" borderId="16" xfId="0" applyNumberFormat="1" applyBorder="1" applyAlignment="1">
      <alignment horizontal="right" vertical="center"/>
    </xf>
    <xf numFmtId="2" fontId="0" fillId="0" borderId="16" xfId="0" applyNumberFormat="1" applyBorder="1" applyAlignment="1">
      <alignment horizontal="right" vertical="center"/>
    </xf>
    <xf numFmtId="1" fontId="0" fillId="0" borderId="14" xfId="0" applyNumberFormat="1" applyBorder="1" applyAlignment="1">
      <alignment horizontal="right" vertical="center"/>
    </xf>
    <xf numFmtId="164" fontId="0" fillId="0" borderId="16" xfId="0" applyNumberFormat="1" applyBorder="1" applyAlignment="1">
      <alignment horizontal="right" vertical="center"/>
    </xf>
    <xf numFmtId="164" fontId="0" fillId="0" borderId="14" xfId="0" applyNumberFormat="1" applyBorder="1" applyAlignment="1">
      <alignment horizontal="right" vertical="center"/>
    </xf>
    <xf numFmtId="164" fontId="0" fillId="0" borderId="15" xfId="0" applyNumberFormat="1" applyBorder="1" applyAlignment="1">
      <alignment horizontal="right" vertical="center"/>
    </xf>
    <xf numFmtId="164" fontId="0" fillId="0" borderId="13" xfId="0" applyNumberFormat="1" applyBorder="1" applyAlignment="1">
      <alignment horizontal="right" vertical="center"/>
    </xf>
    <xf numFmtId="1" fontId="0" fillId="0" borderId="13" xfId="0" applyNumberFormat="1" applyBorder="1" applyAlignment="1">
      <alignment horizontal="right" vertical="center"/>
    </xf>
    <xf numFmtId="1" fontId="0" fillId="0" borderId="15" xfId="0" applyNumberFormat="1" applyBorder="1" applyAlignment="1">
      <alignment horizontal="right" vertical="center"/>
    </xf>
    <xf numFmtId="164" fontId="0" fillId="0" borderId="0" xfId="0" applyNumberFormat="1" applyAlignment="1">
      <alignment horizontal="right"/>
    </xf>
    <xf numFmtId="164" fontId="0" fillId="0" borderId="15" xfId="0" applyNumberFormat="1" applyBorder="1" applyAlignment="1">
      <alignment horizontal="right"/>
    </xf>
    <xf numFmtId="164" fontId="0" fillId="0" borderId="16" xfId="0" applyNumberFormat="1" applyBorder="1" applyAlignment="1">
      <alignment horizontal="right"/>
    </xf>
    <xf numFmtId="1" fontId="0" fillId="0" borderId="19" xfId="0" applyNumberFormat="1" applyBorder="1" applyAlignment="1">
      <alignment horizontal="right" vertical="center"/>
    </xf>
    <xf numFmtId="164" fontId="3" fillId="0" borderId="19" xfId="0" applyNumberFormat="1" applyFont="1" applyBorder="1" applyAlignment="1">
      <alignment horizontal="right" vertical="center"/>
    </xf>
    <xf numFmtId="164" fontId="3" fillId="0" borderId="0" xfId="0" applyNumberFormat="1" applyFont="1" applyBorder="1" applyAlignment="1">
      <alignment horizontal="right" vertical="center"/>
    </xf>
    <xf numFmtId="166" fontId="0" fillId="0" borderId="0" xfId="0" applyNumberFormat="1" applyBorder="1" applyAlignment="1">
      <alignment horizontal="right" vertical="center"/>
    </xf>
    <xf numFmtId="164" fontId="0" fillId="0" borderId="13" xfId="0" applyNumberFormat="1" applyFont="1" applyBorder="1" applyAlignment="1">
      <alignment horizontal="right" vertical="center"/>
    </xf>
    <xf numFmtId="164" fontId="0" fillId="0" borderId="0" xfId="0" applyNumberFormat="1" applyFont="1" applyBorder="1" applyAlignment="1">
      <alignment horizontal="right" vertical="center"/>
    </xf>
    <xf numFmtId="164" fontId="0" fillId="0" borderId="15" xfId="0" applyNumberFormat="1" applyFont="1" applyBorder="1" applyAlignment="1">
      <alignment horizontal="right" vertical="center"/>
    </xf>
    <xf numFmtId="164" fontId="0" fillId="0" borderId="16" xfId="0" applyNumberFormat="1" applyFont="1" applyBorder="1" applyAlignment="1">
      <alignment horizontal="right" vertical="center"/>
    </xf>
    <xf numFmtId="166" fontId="0" fillId="0" borderId="0" xfId="0" applyNumberFormat="1" applyBorder="1" applyAlignment="1">
      <alignment horizontal="right"/>
    </xf>
    <xf numFmtId="0" fontId="0" fillId="0" borderId="18" xfId="0" applyBorder="1" applyAlignment="1">
      <alignment horizontal="right"/>
    </xf>
    <xf numFmtId="0" fontId="0" fillId="0" borderId="0" xfId="0" applyBorder="1" applyAlignment="1">
      <alignment horizontal="right"/>
    </xf>
    <xf numFmtId="0" fontId="0" fillId="0" borderId="11" xfId="0" applyBorder="1" applyAlignment="1">
      <alignment horizontal="right"/>
    </xf>
    <xf numFmtId="0" fontId="0" fillId="0" borderId="9" xfId="0" applyBorder="1" applyAlignment="1">
      <alignment vertical="center"/>
    </xf>
    <xf numFmtId="0" fontId="0" fillId="0" borderId="16" xfId="0" applyBorder="1" applyAlignment="1">
      <alignment horizontal="right" vertical="center"/>
    </xf>
    <xf numFmtId="0" fontId="0" fillId="0" borderId="16" xfId="0" applyBorder="1" applyAlignment="1">
      <alignment horizontal="right"/>
    </xf>
    <xf numFmtId="0" fontId="0" fillId="0" borderId="14" xfId="0" applyBorder="1" applyAlignment="1">
      <alignment horizontal="right"/>
    </xf>
    <xf numFmtId="0" fontId="0" fillId="0" borderId="17" xfId="0" applyBorder="1" applyAlignment="1">
      <alignment vertical="center"/>
    </xf>
    <xf numFmtId="166" fontId="0" fillId="0" borderId="17" xfId="0" applyNumberFormat="1" applyBorder="1" applyAlignment="1">
      <alignment horizontal="right"/>
    </xf>
    <xf numFmtId="0" fontId="0" fillId="0" borderId="16" xfId="0" applyBorder="1" applyAlignment="1">
      <alignment vertical="center"/>
    </xf>
    <xf numFmtId="166" fontId="0" fillId="0" borderId="16" xfId="0" applyNumberFormat="1" applyBorder="1" applyAlignment="1">
      <alignment horizontal="right"/>
    </xf>
    <xf numFmtId="0" fontId="0" fillId="0" borderId="22" xfId="0" applyBorder="1" applyAlignment="1">
      <alignment vertical="center"/>
    </xf>
    <xf numFmtId="0" fontId="0" fillId="0" borderId="24" xfId="0" applyBorder="1" applyAlignment="1">
      <alignment vertical="center"/>
    </xf>
    <xf numFmtId="2" fontId="0" fillId="0" borderId="11" xfId="0" applyNumberFormat="1" applyBorder="1" applyAlignment="1">
      <alignment horizontal="left" vertical="center" wrapText="1"/>
    </xf>
    <xf numFmtId="0" fontId="0" fillId="0" borderId="7" xfId="0" applyBorder="1" applyAlignment="1">
      <alignment vertical="center"/>
    </xf>
    <xf numFmtId="2" fontId="0" fillId="0" borderId="6" xfId="0" applyNumberFormat="1" applyBorder="1" applyAlignment="1">
      <alignment horizontal="left" vertical="center" wrapText="1"/>
    </xf>
    <xf numFmtId="1" fontId="0" fillId="0" borderId="27" xfId="0" applyNumberFormat="1" applyBorder="1" applyAlignment="1">
      <alignment horizontal="right" vertical="center"/>
    </xf>
    <xf numFmtId="1" fontId="0" fillId="0" borderId="6" xfId="0" applyNumberFormat="1" applyBorder="1" applyAlignment="1">
      <alignment horizontal="right" vertical="center"/>
    </xf>
    <xf numFmtId="164" fontId="0" fillId="0" borderId="7" xfId="0" applyNumberFormat="1" applyBorder="1" applyAlignment="1">
      <alignment horizontal="right" vertical="center"/>
    </xf>
    <xf numFmtId="164" fontId="0" fillId="0" borderId="6" xfId="0" applyNumberFormat="1" applyBorder="1" applyAlignment="1">
      <alignment horizontal="right" vertical="center"/>
    </xf>
    <xf numFmtId="0" fontId="0" fillId="0" borderId="0" xfId="0" applyAlignment="1">
      <alignment horizontal="center"/>
    </xf>
    <xf numFmtId="166" fontId="0" fillId="0" borderId="0" xfId="0" applyNumberFormat="1" applyBorder="1" applyAlignment="1">
      <alignment vertical="center"/>
    </xf>
    <xf numFmtId="0" fontId="4" fillId="0" borderId="0" xfId="0" applyFont="1"/>
    <xf numFmtId="0" fontId="0" fillId="0" borderId="0" xfId="0" applyAlignment="1">
      <alignment horizontal="left"/>
    </xf>
    <xf numFmtId="0" fontId="0" fillId="0" borderId="0" xfId="0" applyAlignment="1">
      <alignment horizontal="right"/>
    </xf>
    <xf numFmtId="165" fontId="0" fillId="0" borderId="0" xfId="0" applyNumberFormat="1"/>
    <xf numFmtId="0" fontId="0" fillId="0" borderId="29" xfId="0" applyBorder="1"/>
    <xf numFmtId="0" fontId="0" fillId="0" borderId="30" xfId="0" applyBorder="1" applyAlignment="1">
      <alignment horizontal="left"/>
    </xf>
    <xf numFmtId="0" fontId="0" fillId="0" borderId="30" xfId="0" applyBorder="1"/>
    <xf numFmtId="165" fontId="0" fillId="0" borderId="30" xfId="0" applyNumberFormat="1" applyBorder="1"/>
    <xf numFmtId="0" fontId="0" fillId="0" borderId="31" xfId="0" applyBorder="1"/>
    <xf numFmtId="0" fontId="0" fillId="0" borderId="1" xfId="0" applyBorder="1"/>
    <xf numFmtId="0" fontId="0" fillId="0" borderId="3" xfId="0" applyBorder="1" applyAlignment="1">
      <alignment horizontal="left"/>
    </xf>
    <xf numFmtId="0" fontId="0" fillId="0" borderId="3" xfId="0" applyBorder="1" applyAlignment="1">
      <alignment horizontal="right"/>
    </xf>
    <xf numFmtId="0" fontId="0" fillId="0" borderId="3" xfId="0" applyBorder="1"/>
    <xf numFmtId="165" fontId="0" fillId="0" borderId="3" xfId="0" applyNumberFormat="1" applyBorder="1"/>
    <xf numFmtId="11" fontId="0" fillId="0" borderId="3" xfId="0" applyNumberFormat="1" applyBorder="1"/>
    <xf numFmtId="0" fontId="0" fillId="0" borderId="3" xfId="0" applyBorder="1" applyAlignment="1">
      <alignment horizontal="center"/>
    </xf>
    <xf numFmtId="0" fontId="0" fillId="0" borderId="32" xfId="0" applyBorder="1"/>
    <xf numFmtId="0" fontId="0" fillId="0" borderId="24" xfId="0" applyBorder="1"/>
    <xf numFmtId="0" fontId="0" fillId="0" borderId="0" xfId="0" applyBorder="1" applyAlignment="1">
      <alignment horizontal="left"/>
    </xf>
    <xf numFmtId="0" fontId="0" fillId="0" borderId="0" xfId="0" applyBorder="1"/>
    <xf numFmtId="165" fontId="0" fillId="0" borderId="0" xfId="0" applyNumberFormat="1" applyBorder="1"/>
    <xf numFmtId="11" fontId="0" fillId="0" borderId="0" xfId="0" applyNumberFormat="1" applyBorder="1"/>
    <xf numFmtId="0" fontId="0" fillId="0" borderId="9" xfId="0" applyBorder="1"/>
    <xf numFmtId="0" fontId="0" fillId="0" borderId="5" xfId="0" applyBorder="1"/>
    <xf numFmtId="0" fontId="0" fillId="0" borderId="7" xfId="0" applyBorder="1" applyAlignment="1">
      <alignment horizontal="left"/>
    </xf>
    <xf numFmtId="0" fontId="0" fillId="0" borderId="7" xfId="0" applyBorder="1" applyAlignment="1">
      <alignment horizontal="right"/>
    </xf>
    <xf numFmtId="0" fontId="0" fillId="0" borderId="7" xfId="0" applyBorder="1"/>
    <xf numFmtId="165" fontId="0" fillId="0" borderId="7" xfId="0" applyNumberFormat="1" applyBorder="1"/>
    <xf numFmtId="11" fontId="0" fillId="0" borderId="7" xfId="0" applyNumberFormat="1" applyBorder="1"/>
    <xf numFmtId="0" fontId="0" fillId="0" borderId="28" xfId="0" applyBorder="1"/>
    <xf numFmtId="165" fontId="0" fillId="0" borderId="0" xfId="0" applyNumberFormat="1" applyBorder="1" applyAlignment="1">
      <alignment horizontal="right"/>
    </xf>
    <xf numFmtId="0" fontId="0" fillId="0" borderId="3" xfId="0" applyFill="1" applyBorder="1" applyAlignment="1">
      <alignment horizontal="left"/>
    </xf>
    <xf numFmtId="2" fontId="0" fillId="0" borderId="3" xfId="0" applyNumberFormat="1" applyBorder="1" applyAlignment="1">
      <alignment horizontal="right" vertical="center"/>
    </xf>
    <xf numFmtId="1" fontId="0" fillId="0" borderId="3" xfId="0" applyNumberFormat="1" applyBorder="1" applyAlignment="1">
      <alignment horizontal="right" vertical="center"/>
    </xf>
    <xf numFmtId="0" fontId="0" fillId="0" borderId="3" xfId="0" applyFill="1" applyBorder="1"/>
    <xf numFmtId="0" fontId="0" fillId="0" borderId="0" xfId="0" applyFill="1" applyBorder="1" applyAlignment="1">
      <alignment horizontal="left"/>
    </xf>
    <xf numFmtId="0" fontId="0" fillId="0" borderId="0" xfId="0" applyFill="1" applyBorder="1"/>
    <xf numFmtId="0" fontId="0" fillId="0" borderId="24" xfId="0" applyFill="1" applyBorder="1"/>
    <xf numFmtId="0" fontId="0" fillId="0" borderId="5" xfId="0" applyFill="1" applyBorder="1"/>
    <xf numFmtId="0" fontId="0" fillId="0" borderId="7" xfId="0" applyFill="1" applyBorder="1" applyAlignment="1">
      <alignment horizontal="left"/>
    </xf>
    <xf numFmtId="2" fontId="0" fillId="0" borderId="7" xfId="0" applyNumberFormat="1" applyBorder="1" applyAlignment="1">
      <alignment horizontal="right" vertical="center"/>
    </xf>
    <xf numFmtId="165" fontId="0" fillId="0" borderId="7" xfId="0" applyNumberFormat="1" applyBorder="1" applyAlignment="1">
      <alignment horizontal="right"/>
    </xf>
    <xf numFmtId="0" fontId="0" fillId="0" borderId="7" xfId="0" applyFill="1" applyBorder="1"/>
    <xf numFmtId="0" fontId="0" fillId="0" borderId="1" xfId="0" applyFill="1" applyBorder="1"/>
    <xf numFmtId="2" fontId="0" fillId="0" borderId="0" xfId="0" applyNumberFormat="1" applyBorder="1"/>
    <xf numFmtId="2" fontId="0" fillId="0" borderId="7" xfId="0" applyNumberFormat="1" applyBorder="1"/>
    <xf numFmtId="164" fontId="0" fillId="0" borderId="0" xfId="0" applyNumberFormat="1" applyBorder="1" applyAlignment="1">
      <alignment horizontal="right" vertical="center"/>
    </xf>
    <xf numFmtId="0" fontId="0" fillId="0" borderId="12" xfId="0" applyBorder="1" applyAlignment="1">
      <alignment horizontal="center" vertical="center"/>
    </xf>
    <xf numFmtId="0" fontId="0" fillId="0" borderId="20" xfId="0" applyBorder="1" applyAlignment="1">
      <alignment horizontal="center" vertical="center"/>
    </xf>
    <xf numFmtId="2" fontId="0" fillId="0" borderId="18" xfId="0" applyNumberFormat="1" applyBorder="1" applyAlignment="1">
      <alignment horizontal="left" vertical="center" wrapText="1"/>
    </xf>
    <xf numFmtId="0" fontId="0" fillId="0" borderId="11" xfId="0" applyBorder="1" applyAlignment="1">
      <alignment horizontal="left" vertical="center" wrapText="1"/>
    </xf>
    <xf numFmtId="0" fontId="0" fillId="0" borderId="14" xfId="0" applyBorder="1" applyAlignment="1">
      <alignment horizontal="left" vertical="center" wrapText="1"/>
    </xf>
    <xf numFmtId="164" fontId="0" fillId="0" borderId="19" xfId="0" applyNumberFormat="1" applyBorder="1" applyAlignment="1">
      <alignment horizontal="right" vertical="center"/>
    </xf>
    <xf numFmtId="164" fontId="0" fillId="0" borderId="13" xfId="0" applyNumberFormat="1" applyBorder="1" applyAlignment="1">
      <alignment horizontal="right" vertical="center"/>
    </xf>
    <xf numFmtId="164" fontId="0" fillId="0" borderId="15" xfId="0" applyNumberFormat="1" applyBorder="1" applyAlignment="1">
      <alignment horizontal="right" vertical="center"/>
    </xf>
    <xf numFmtId="164" fontId="0" fillId="0" borderId="17" xfId="0" applyNumberFormat="1" applyBorder="1" applyAlignment="1">
      <alignment horizontal="right" vertical="center"/>
    </xf>
    <xf numFmtId="164" fontId="0" fillId="0" borderId="0" xfId="0" applyNumberFormat="1" applyAlignment="1">
      <alignment horizontal="right" vertical="center"/>
    </xf>
    <xf numFmtId="164" fontId="0" fillId="0" borderId="16" xfId="0" applyNumberFormat="1" applyBorder="1" applyAlignment="1">
      <alignment horizontal="right" vertical="center"/>
    </xf>
    <xf numFmtId="164" fontId="0" fillId="0" borderId="18" xfId="0" applyNumberFormat="1" applyBorder="1" applyAlignment="1">
      <alignment horizontal="right" vertical="center"/>
    </xf>
    <xf numFmtId="164" fontId="0" fillId="0" borderId="11" xfId="0" applyNumberFormat="1" applyBorder="1" applyAlignment="1">
      <alignment horizontal="right" vertical="center"/>
    </xf>
    <xf numFmtId="164" fontId="0" fillId="0" borderId="14" xfId="0" applyNumberFormat="1" applyBorder="1" applyAlignment="1">
      <alignment horizontal="right" vertical="center"/>
    </xf>
    <xf numFmtId="164" fontId="2" fillId="0" borderId="3" xfId="0" applyNumberFormat="1" applyFont="1" applyBorder="1" applyAlignment="1">
      <alignment horizontal="center" vertical="center"/>
    </xf>
    <xf numFmtId="2" fontId="2" fillId="0" borderId="3" xfId="0" applyNumberFormat="1" applyFont="1" applyBorder="1" applyAlignment="1">
      <alignment horizontal="right" vertical="center"/>
    </xf>
    <xf numFmtId="2" fontId="0" fillId="0" borderId="2" xfId="0" applyNumberFormat="1" applyBorder="1" applyAlignment="1">
      <alignment horizontal="left" vertical="center" wrapText="1"/>
    </xf>
    <xf numFmtId="164" fontId="0" fillId="0" borderId="10" xfId="0" applyNumberFormat="1" applyBorder="1" applyAlignment="1">
      <alignment horizontal="right" vertical="center"/>
    </xf>
    <xf numFmtId="164" fontId="0" fillId="0" borderId="3" xfId="0" applyNumberFormat="1" applyBorder="1" applyAlignment="1">
      <alignment horizontal="right" vertical="center"/>
    </xf>
    <xf numFmtId="164" fontId="0" fillId="0" borderId="2" xfId="0" applyNumberFormat="1" applyBorder="1" applyAlignment="1">
      <alignment horizontal="right" vertical="center"/>
    </xf>
    <xf numFmtId="0" fontId="0" fillId="0" borderId="21" xfId="0" applyBorder="1" applyAlignment="1">
      <alignment horizontal="center" vertical="center"/>
    </xf>
    <xf numFmtId="164" fontId="0" fillId="0" borderId="0" xfId="0" applyNumberFormat="1" applyBorder="1" applyAlignment="1">
      <alignment horizontal="right" vertical="center"/>
    </xf>
    <xf numFmtId="2" fontId="0" fillId="0" borderId="11" xfId="0" applyNumberFormat="1" applyBorder="1" applyAlignment="1">
      <alignment horizontal="left" vertical="center" wrapText="1"/>
    </xf>
    <xf numFmtId="2" fontId="0" fillId="0" borderId="14" xfId="0" applyNumberFormat="1" applyBorder="1" applyAlignment="1">
      <alignment horizontal="left" vertical="center" wrapText="1"/>
    </xf>
    <xf numFmtId="0" fontId="0" fillId="0" borderId="21" xfId="0" applyFill="1" applyBorder="1" applyAlignment="1">
      <alignment horizontal="center" vertical="center"/>
    </xf>
    <xf numFmtId="0" fontId="0" fillId="0" borderId="12" xfId="0" applyFill="1" applyBorder="1" applyAlignment="1">
      <alignment horizontal="center" vertical="center"/>
    </xf>
    <xf numFmtId="0" fontId="0" fillId="0" borderId="20" xfId="0" applyFill="1" applyBorder="1" applyAlignment="1">
      <alignment horizontal="center" vertical="center"/>
    </xf>
    <xf numFmtId="2" fontId="0" fillId="0" borderId="17" xfId="0" applyNumberFormat="1" applyBorder="1" applyAlignment="1">
      <alignment horizontal="center" vertical="center"/>
    </xf>
    <xf numFmtId="2" fontId="0" fillId="0" borderId="0" xfId="0" applyNumberFormat="1" applyBorder="1" applyAlignment="1">
      <alignment horizontal="center" vertical="center"/>
    </xf>
    <xf numFmtId="2" fontId="0" fillId="0" borderId="16" xfId="0" applyNumberFormat="1" applyBorder="1" applyAlignment="1">
      <alignment horizontal="center" vertical="center"/>
    </xf>
    <xf numFmtId="0" fontId="0" fillId="0" borderId="23" xfId="0" applyBorder="1" applyAlignment="1">
      <alignment horizontal="center" vertical="center"/>
    </xf>
    <xf numFmtId="0" fontId="0" fillId="0" borderId="9" xfId="0" applyBorder="1" applyAlignment="1">
      <alignment horizontal="center" vertical="center"/>
    </xf>
    <xf numFmtId="0" fontId="0" fillId="0" borderId="26" xfId="0" applyBorder="1" applyAlignment="1">
      <alignment horizontal="center" vertical="center"/>
    </xf>
    <xf numFmtId="164" fontId="0" fillId="0" borderId="19" xfId="0" applyNumberFormat="1" applyFont="1" applyBorder="1" applyAlignment="1">
      <alignment horizontal="right" vertical="center" wrapText="1"/>
    </xf>
    <xf numFmtId="0" fontId="0" fillId="0" borderId="13" xfId="0" applyBorder="1" applyAlignment="1">
      <alignment horizontal="right" vertical="center" wrapText="1"/>
    </xf>
    <xf numFmtId="164" fontId="0" fillId="0" borderId="17" xfId="0" applyNumberFormat="1" applyFont="1" applyBorder="1" applyAlignment="1">
      <alignment horizontal="right" vertical="center" wrapText="1"/>
    </xf>
    <xf numFmtId="0" fontId="0" fillId="0" borderId="0" xfId="0" applyAlignment="1">
      <alignment horizontal="right" vertical="center" wrapText="1"/>
    </xf>
    <xf numFmtId="164" fontId="0" fillId="0" borderId="17" xfId="0" applyNumberFormat="1" applyFont="1" applyBorder="1" applyAlignment="1">
      <alignment horizontal="right" vertical="center"/>
    </xf>
    <xf numFmtId="0" fontId="0" fillId="0" borderId="0" xfId="0" applyAlignment="1">
      <alignment horizontal="right" vertical="center"/>
    </xf>
    <xf numFmtId="2" fontId="0" fillId="0" borderId="17" xfId="0" applyNumberFormat="1" applyBorder="1" applyAlignment="1">
      <alignment horizontal="center" vertical="center" wrapText="1"/>
    </xf>
    <xf numFmtId="2" fontId="0" fillId="0" borderId="0" xfId="0" applyNumberFormat="1" applyBorder="1" applyAlignment="1">
      <alignment horizontal="center" vertical="center" wrapText="1"/>
    </xf>
    <xf numFmtId="2" fontId="0" fillId="0" borderId="16" xfId="0" applyNumberFormat="1" applyBorder="1" applyAlignment="1">
      <alignment horizontal="center" vertical="center" wrapText="1"/>
    </xf>
    <xf numFmtId="0" fontId="0" fillId="0" borderId="13" xfId="0" applyBorder="1" applyAlignment="1">
      <alignment horizontal="right" vertical="center"/>
    </xf>
    <xf numFmtId="0" fontId="0" fillId="0" borderId="15" xfId="0" applyBorder="1" applyAlignment="1">
      <alignment horizontal="right" vertical="center"/>
    </xf>
    <xf numFmtId="0" fontId="0" fillId="0" borderId="16" xfId="0" applyBorder="1" applyAlignment="1">
      <alignment horizontal="right" vertical="center"/>
    </xf>
    <xf numFmtId="164" fontId="0" fillId="0" borderId="13" xfId="0" applyNumberFormat="1" applyFont="1" applyBorder="1" applyAlignment="1">
      <alignment horizontal="right" vertical="center"/>
    </xf>
    <xf numFmtId="164" fontId="0" fillId="0" borderId="0" xfId="0" applyNumberFormat="1" applyFont="1" applyBorder="1" applyAlignment="1">
      <alignment horizontal="right" vertical="center"/>
    </xf>
    <xf numFmtId="0" fontId="0" fillId="0" borderId="11" xfId="0" applyBorder="1" applyAlignment="1">
      <alignment horizontal="right" vertical="center"/>
    </xf>
    <xf numFmtId="164" fontId="0" fillId="0" borderId="0" xfId="0" applyNumberFormat="1" applyFont="1" applyBorder="1" applyAlignment="1">
      <alignment horizontal="right" vertical="center" wrapText="1"/>
    </xf>
    <xf numFmtId="2" fontId="0" fillId="0" borderId="18" xfId="0" applyNumberFormat="1" applyBorder="1" applyAlignment="1">
      <alignment horizontal="left" vertical="center"/>
    </xf>
    <xf numFmtId="0" fontId="0" fillId="0" borderId="11" xfId="0" applyBorder="1" applyAlignment="1">
      <alignment horizontal="left" vertical="center"/>
    </xf>
    <xf numFmtId="0" fontId="0" fillId="0" borderId="8" xfId="0" applyBorder="1" applyAlignment="1">
      <alignment horizontal="center" vertical="center"/>
    </xf>
    <xf numFmtId="164" fontId="0" fillId="0" borderId="19" xfId="0" applyNumberFormat="1" applyBorder="1" applyAlignment="1">
      <alignment horizontal="center" vertical="center"/>
    </xf>
    <xf numFmtId="164" fontId="0" fillId="0" borderId="13" xfId="0" applyNumberFormat="1" applyBorder="1" applyAlignment="1">
      <alignment horizontal="center" vertical="center"/>
    </xf>
    <xf numFmtId="164" fontId="0" fillId="0" borderId="27" xfId="0" applyNumberFormat="1" applyBorder="1" applyAlignment="1">
      <alignment horizontal="center" vertical="center"/>
    </xf>
    <xf numFmtId="164" fontId="0" fillId="0" borderId="17" xfId="0" applyNumberFormat="1" applyBorder="1" applyAlignment="1">
      <alignment horizontal="center" vertical="center"/>
    </xf>
    <xf numFmtId="164" fontId="0" fillId="0" borderId="0" xfId="0" applyNumberFormat="1" applyBorder="1" applyAlignment="1">
      <alignment horizontal="center" vertical="center"/>
    </xf>
    <xf numFmtId="164" fontId="0" fillId="0" borderId="7" xfId="0" applyNumberFormat="1" applyBorder="1" applyAlignment="1">
      <alignment horizontal="center" vertical="center"/>
    </xf>
    <xf numFmtId="164" fontId="0" fillId="0" borderId="18"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6" xfId="0" applyNumberFormat="1" applyBorder="1" applyAlignment="1">
      <alignment horizontal="center" vertical="center"/>
    </xf>
    <xf numFmtId="2" fontId="0" fillId="0" borderId="7" xfId="0" applyNumberFormat="1" applyBorder="1" applyAlignment="1">
      <alignment horizontal="center" vertical="center" wrapText="1"/>
    </xf>
    <xf numFmtId="2" fontId="0" fillId="0" borderId="11" xfId="0" applyNumberFormat="1" applyBorder="1" applyAlignment="1">
      <alignment horizontal="left" vertical="center"/>
    </xf>
    <xf numFmtId="0" fontId="0" fillId="0" borderId="14" xfId="0" applyBorder="1" applyAlignment="1">
      <alignment horizontal="left" vertical="center"/>
    </xf>
    <xf numFmtId="0" fontId="0" fillId="0" borderId="3" xfId="0" applyBorder="1" applyAlignment="1">
      <alignment horizontal="center"/>
    </xf>
    <xf numFmtId="0" fontId="0" fillId="0" borderId="0" xfId="0" applyBorder="1" applyAlignment="1">
      <alignment horizontal="center"/>
    </xf>
    <xf numFmtId="0" fontId="0" fillId="0" borderId="7" xfId="0" applyBorder="1" applyAlignment="1">
      <alignment horizontal="center"/>
    </xf>
    <xf numFmtId="0" fontId="7" fillId="0" borderId="0" xfId="0" applyFont="1" applyFill="1"/>
    <xf numFmtId="0" fontId="8" fillId="0" borderId="0" xfId="0" applyFon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289"/>
  <sheetViews>
    <sheetView zoomScale="70" zoomScaleNormal="70" workbookViewId="0">
      <pane ySplit="9" topLeftCell="A10" activePane="bottomLeft" state="frozen"/>
      <selection pane="bottomLeft" activeCell="B2" sqref="B2:B4"/>
    </sheetView>
  </sheetViews>
  <sheetFormatPr defaultRowHeight="15" x14ac:dyDescent="0.25"/>
  <cols>
    <col min="1" max="2" width="9.140625" style="1"/>
    <col min="3" max="3" width="29.28515625" style="2" customWidth="1"/>
    <col min="4" max="8" width="10.7109375" style="3" customWidth="1"/>
    <col min="9" max="9" width="15.28515625" style="4" customWidth="1"/>
    <col min="10" max="10" width="20.7109375" style="5" customWidth="1"/>
    <col min="11" max="11" width="14.7109375" style="4" customWidth="1"/>
    <col min="12" max="17" width="11.7109375" style="6" customWidth="1"/>
    <col min="18" max="18" width="14.85546875" style="1" customWidth="1"/>
    <col min="19" max="16384" width="9.140625" style="1"/>
  </cols>
  <sheetData>
    <row r="1" spans="1:18" x14ac:dyDescent="0.25">
      <c r="D1" s="131"/>
      <c r="E1" s="131"/>
      <c r="F1" s="131"/>
      <c r="G1" s="131"/>
      <c r="H1" s="131"/>
    </row>
    <row r="2" spans="1:18" ht="21" x14ac:dyDescent="0.35">
      <c r="B2" s="199" t="s">
        <v>203</v>
      </c>
      <c r="D2" s="131"/>
      <c r="E2" s="131"/>
      <c r="F2" s="131"/>
      <c r="G2" s="131"/>
      <c r="H2" s="131"/>
    </row>
    <row r="3" spans="1:18" x14ac:dyDescent="0.25">
      <c r="B3" s="200" t="s">
        <v>201</v>
      </c>
      <c r="D3" s="131"/>
      <c r="E3" s="131"/>
      <c r="F3" s="131"/>
      <c r="G3" s="131"/>
      <c r="H3" s="131"/>
    </row>
    <row r="4" spans="1:18" x14ac:dyDescent="0.25">
      <c r="B4" s="200" t="s">
        <v>202</v>
      </c>
      <c r="D4" s="131"/>
      <c r="E4" s="131"/>
      <c r="F4" s="131"/>
      <c r="G4" s="131"/>
      <c r="H4" s="131"/>
    </row>
    <row r="5" spans="1:18" x14ac:dyDescent="0.25">
      <c r="D5" s="131"/>
      <c r="E5" s="131"/>
      <c r="F5" s="131"/>
      <c r="G5" s="131"/>
      <c r="H5" s="131"/>
    </row>
    <row r="6" spans="1:18" x14ac:dyDescent="0.25">
      <c r="D6" s="131"/>
      <c r="E6" s="131"/>
      <c r="F6" s="131"/>
      <c r="G6" s="131"/>
      <c r="H6" s="131"/>
    </row>
    <row r="7" spans="1:18" ht="15.75" thickBot="1" x14ac:dyDescent="0.3"/>
    <row r="8" spans="1:18" s="7" customFormat="1" ht="21" x14ac:dyDescent="0.25">
      <c r="B8" s="8"/>
      <c r="C8" s="9"/>
      <c r="D8" s="146" t="s">
        <v>0</v>
      </c>
      <c r="E8" s="146"/>
      <c r="F8" s="146"/>
      <c r="G8" s="146"/>
      <c r="H8" s="146"/>
      <c r="I8" s="147" t="s">
        <v>1</v>
      </c>
      <c r="J8" s="147"/>
      <c r="K8" s="147"/>
      <c r="L8" s="146" t="s">
        <v>2</v>
      </c>
      <c r="M8" s="146"/>
      <c r="N8" s="146"/>
      <c r="O8" s="146"/>
      <c r="P8" s="146"/>
      <c r="Q8" s="146"/>
      <c r="R8" s="10"/>
    </row>
    <row r="9" spans="1:18" s="11" customFormat="1" ht="15.75" thickBot="1" x14ac:dyDescent="0.3">
      <c r="B9" s="12" t="s">
        <v>3</v>
      </c>
      <c r="C9" s="13" t="s">
        <v>4</v>
      </c>
      <c r="D9" s="14" t="s">
        <v>5</v>
      </c>
      <c r="E9" s="14" t="s">
        <v>6</v>
      </c>
      <c r="F9" s="14" t="s">
        <v>7</v>
      </c>
      <c r="G9" s="14" t="s">
        <v>8</v>
      </c>
      <c r="H9" s="15" t="s">
        <v>9</v>
      </c>
      <c r="I9" s="16" t="s">
        <v>10</v>
      </c>
      <c r="J9" s="17" t="s">
        <v>11</v>
      </c>
      <c r="K9" s="18" t="s">
        <v>12</v>
      </c>
      <c r="L9" s="19" t="s">
        <v>13</v>
      </c>
      <c r="M9" s="19" t="s">
        <v>14</v>
      </c>
      <c r="N9" s="19" t="s">
        <v>15</v>
      </c>
      <c r="O9" s="20" t="s">
        <v>16</v>
      </c>
      <c r="P9" s="20" t="s">
        <v>17</v>
      </c>
      <c r="Q9" s="20" t="s">
        <v>18</v>
      </c>
      <c r="R9" s="21" t="s">
        <v>19</v>
      </c>
    </row>
    <row r="10" spans="1:18" s="30" customFormat="1" x14ac:dyDescent="0.25">
      <c r="A10" s="22"/>
      <c r="B10" s="23">
        <v>1</v>
      </c>
      <c r="C10" s="148" t="s">
        <v>20</v>
      </c>
      <c r="D10" s="149">
        <v>0.49796747967479671</v>
      </c>
      <c r="E10" s="150">
        <v>5.6910569105691047E-2</v>
      </c>
      <c r="F10" s="150">
        <v>0.4451219512195122</v>
      </c>
      <c r="G10" s="150" t="s">
        <v>21</v>
      </c>
      <c r="H10" s="151">
        <v>1.0999999999999999E-2</v>
      </c>
      <c r="I10" s="24">
        <v>600</v>
      </c>
      <c r="J10" s="25" t="s">
        <v>21</v>
      </c>
      <c r="K10" s="26">
        <v>197</v>
      </c>
      <c r="L10" s="27">
        <v>0.53442028985507195</v>
      </c>
      <c r="M10" s="27">
        <v>5.0961002785515304E-2</v>
      </c>
      <c r="N10" s="27">
        <v>0.41067226890756303</v>
      </c>
      <c r="O10" s="28"/>
      <c r="P10" s="3"/>
      <c r="Q10" s="29">
        <v>0.30454545454545401</v>
      </c>
      <c r="R10" s="132">
        <v>1</v>
      </c>
    </row>
    <row r="11" spans="1:18" s="30" customFormat="1" x14ac:dyDescent="0.25">
      <c r="A11" s="22"/>
      <c r="B11" s="23">
        <v>2</v>
      </c>
      <c r="C11" s="135"/>
      <c r="D11" s="138"/>
      <c r="E11" s="141"/>
      <c r="F11" s="141"/>
      <c r="G11" s="141"/>
      <c r="H11" s="144"/>
      <c r="I11" s="24">
        <v>601</v>
      </c>
      <c r="J11" s="25" t="s">
        <v>21</v>
      </c>
      <c r="K11" s="26">
        <v>277</v>
      </c>
      <c r="L11" s="27">
        <v>0.7409420289855071</v>
      </c>
      <c r="M11" s="27">
        <v>4.8119777158774302E-2</v>
      </c>
      <c r="N11" s="27">
        <v>0.23184873949579798</v>
      </c>
      <c r="O11" s="3"/>
      <c r="P11" s="3"/>
      <c r="Q11" s="29">
        <v>0.29545454545454503</v>
      </c>
      <c r="R11" s="132"/>
    </row>
    <row r="12" spans="1:18" s="30" customFormat="1" x14ac:dyDescent="0.25">
      <c r="A12" s="22"/>
      <c r="B12" s="23">
        <v>3</v>
      </c>
      <c r="C12" s="135"/>
      <c r="D12" s="138"/>
      <c r="E12" s="141"/>
      <c r="F12" s="141"/>
      <c r="G12" s="141"/>
      <c r="H12" s="144"/>
      <c r="I12" s="24">
        <v>602</v>
      </c>
      <c r="J12" s="25" t="s">
        <v>21</v>
      </c>
      <c r="K12" s="26">
        <v>377</v>
      </c>
      <c r="L12" s="27">
        <v>0.83514492753623104</v>
      </c>
      <c r="M12" s="27">
        <v>3.4080779944289701E-2</v>
      </c>
      <c r="N12" s="27">
        <v>0.151176470588235</v>
      </c>
      <c r="O12" s="3"/>
      <c r="P12" s="3"/>
      <c r="Q12" s="29">
        <v>0.277272727272727</v>
      </c>
      <c r="R12" s="132"/>
    </row>
    <row r="13" spans="1:18" s="30" customFormat="1" x14ac:dyDescent="0.25">
      <c r="A13" s="22"/>
      <c r="B13" s="23">
        <v>4</v>
      </c>
      <c r="C13" s="135"/>
      <c r="D13" s="138"/>
      <c r="E13" s="141"/>
      <c r="F13" s="141"/>
      <c r="G13" s="141"/>
      <c r="H13" s="144"/>
      <c r="I13" s="24">
        <v>603</v>
      </c>
      <c r="J13" s="25" t="s">
        <v>21</v>
      </c>
      <c r="K13" s="26">
        <v>477</v>
      </c>
      <c r="L13" s="27">
        <v>0.91666666666666596</v>
      </c>
      <c r="M13" s="27">
        <v>2.3217270194986001E-2</v>
      </c>
      <c r="N13" s="27">
        <v>0.10277310924369701</v>
      </c>
      <c r="O13" s="3"/>
      <c r="P13" s="3"/>
      <c r="Q13" s="29">
        <v>0.24818181818181798</v>
      </c>
      <c r="R13" s="132"/>
    </row>
    <row r="14" spans="1:18" s="30" customFormat="1" x14ac:dyDescent="0.25">
      <c r="A14" s="22"/>
      <c r="B14" s="23">
        <v>5</v>
      </c>
      <c r="C14" s="135"/>
      <c r="D14" s="138"/>
      <c r="E14" s="141"/>
      <c r="F14" s="141"/>
      <c r="G14" s="141"/>
      <c r="H14" s="144"/>
      <c r="I14" s="24">
        <v>604</v>
      </c>
      <c r="J14" s="25" t="s">
        <v>21</v>
      </c>
      <c r="K14" s="26">
        <v>577</v>
      </c>
      <c r="L14" s="27">
        <v>0.93840579710144889</v>
      </c>
      <c r="M14" s="27">
        <v>1.7869080779944198E-2</v>
      </c>
      <c r="N14" s="27">
        <v>7.4537815126050497E-2</v>
      </c>
      <c r="O14" s="3"/>
      <c r="P14" s="3"/>
      <c r="Q14" s="29">
        <v>0.22090909090909</v>
      </c>
      <c r="R14" s="132"/>
    </row>
    <row r="15" spans="1:18" s="30" customFormat="1" x14ac:dyDescent="0.25">
      <c r="A15" s="22"/>
      <c r="B15" s="23">
        <v>6</v>
      </c>
      <c r="C15" s="135"/>
      <c r="D15" s="138"/>
      <c r="E15" s="141"/>
      <c r="F15" s="141"/>
      <c r="G15" s="141"/>
      <c r="H15" s="144"/>
      <c r="I15" s="24">
        <v>605</v>
      </c>
      <c r="J15" s="25" t="s">
        <v>21</v>
      </c>
      <c r="K15" s="26">
        <v>677</v>
      </c>
      <c r="L15" s="27">
        <v>0.95652173913043403</v>
      </c>
      <c r="M15" s="27">
        <v>1.50278551532033E-2</v>
      </c>
      <c r="N15" s="27">
        <v>5.5714285714285799E-2</v>
      </c>
      <c r="O15" s="3"/>
      <c r="P15" s="3"/>
      <c r="Q15" s="29">
        <v>0.18090909090909002</v>
      </c>
      <c r="R15" s="132"/>
    </row>
    <row r="16" spans="1:18" s="30" customFormat="1" x14ac:dyDescent="0.25">
      <c r="A16" s="22"/>
      <c r="B16" s="23">
        <v>7</v>
      </c>
      <c r="C16" s="135"/>
      <c r="D16" s="138"/>
      <c r="E16" s="141"/>
      <c r="F16" s="141"/>
      <c r="G16" s="141"/>
      <c r="H16" s="144"/>
      <c r="I16" s="24">
        <v>606</v>
      </c>
      <c r="J16" s="25" t="s">
        <v>21</v>
      </c>
      <c r="K16" s="26">
        <v>777</v>
      </c>
      <c r="L16" s="27">
        <v>0.96557971014492694</v>
      </c>
      <c r="M16" s="27">
        <v>1.1852367688022201E-2</v>
      </c>
      <c r="N16" s="27">
        <v>4.0924369747899203E-2</v>
      </c>
      <c r="O16" s="3"/>
      <c r="P16" s="3"/>
      <c r="Q16" s="29">
        <v>0.14090909090908998</v>
      </c>
      <c r="R16" s="132"/>
    </row>
    <row r="17" spans="1:18" s="30" customFormat="1" x14ac:dyDescent="0.25">
      <c r="A17" s="22"/>
      <c r="B17" s="23">
        <v>8</v>
      </c>
      <c r="C17" s="135"/>
      <c r="D17" s="138"/>
      <c r="E17" s="141"/>
      <c r="F17" s="141"/>
      <c r="G17" s="141"/>
      <c r="H17" s="144"/>
      <c r="I17" s="24">
        <v>607</v>
      </c>
      <c r="J17" s="25" t="s">
        <v>21</v>
      </c>
      <c r="K17" s="26">
        <v>877</v>
      </c>
      <c r="L17" s="27">
        <v>0.97101449275362295</v>
      </c>
      <c r="M17" s="27">
        <v>1.00139275766016E-2</v>
      </c>
      <c r="N17" s="27">
        <v>3.2857142857142897E-2</v>
      </c>
      <c r="O17" s="3"/>
      <c r="P17" s="3"/>
      <c r="Q17" s="29">
        <v>0.10090909090908999</v>
      </c>
      <c r="R17" s="132"/>
    </row>
    <row r="18" spans="1:18" s="30" customFormat="1" x14ac:dyDescent="0.25">
      <c r="A18" s="22"/>
      <c r="B18" s="23">
        <v>9</v>
      </c>
      <c r="C18" s="136"/>
      <c r="D18" s="139"/>
      <c r="E18" s="142"/>
      <c r="F18" s="142"/>
      <c r="G18" s="142"/>
      <c r="H18" s="145"/>
      <c r="I18" s="24">
        <v>608</v>
      </c>
      <c r="J18" s="25" t="s">
        <v>21</v>
      </c>
      <c r="K18" s="26">
        <v>977</v>
      </c>
      <c r="L18" s="27">
        <v>0.97644927536231807</v>
      </c>
      <c r="M18" s="27">
        <v>7.8412256267409493E-3</v>
      </c>
      <c r="N18" s="27">
        <v>2.0756302521008498E-2</v>
      </c>
      <c r="O18" s="3"/>
      <c r="P18" s="3"/>
      <c r="Q18" s="29">
        <v>5.72727272727271E-2</v>
      </c>
      <c r="R18" s="132"/>
    </row>
    <row r="19" spans="1:18" s="30" customFormat="1" x14ac:dyDescent="0.25">
      <c r="A19" s="22"/>
      <c r="B19" s="31">
        <v>10</v>
      </c>
      <c r="C19" s="134" t="s">
        <v>22</v>
      </c>
      <c r="D19" s="137">
        <v>0.52897787144362496</v>
      </c>
      <c r="E19" s="140">
        <v>6.7439409905163339E-2</v>
      </c>
      <c r="F19" s="140">
        <v>0.40358271865121176</v>
      </c>
      <c r="G19" s="140" t="s">
        <v>21</v>
      </c>
      <c r="H19" s="143">
        <v>4.1000000000000002E-2</v>
      </c>
      <c r="I19" s="32">
        <v>600</v>
      </c>
      <c r="J19" s="33" t="s">
        <v>21</v>
      </c>
      <c r="K19" s="34">
        <v>197</v>
      </c>
      <c r="L19" s="35">
        <v>0.55615942028985499</v>
      </c>
      <c r="M19" s="35">
        <v>6.0821727019498596E-2</v>
      </c>
      <c r="N19" s="35">
        <v>36.630252100840302</v>
      </c>
      <c r="O19" s="35"/>
      <c r="P19" s="35"/>
      <c r="Q19" s="36">
        <v>0.43727272727272698</v>
      </c>
      <c r="R19" s="132"/>
    </row>
    <row r="20" spans="1:18" s="30" customFormat="1" x14ac:dyDescent="0.25">
      <c r="A20" s="22"/>
      <c r="B20" s="23">
        <v>11</v>
      </c>
      <c r="C20" s="135"/>
      <c r="D20" s="138"/>
      <c r="E20" s="141"/>
      <c r="F20" s="141"/>
      <c r="G20" s="141"/>
      <c r="H20" s="144"/>
      <c r="I20" s="24">
        <v>600</v>
      </c>
      <c r="J20" s="25" t="s">
        <v>21</v>
      </c>
      <c r="K20" s="26">
        <v>277</v>
      </c>
      <c r="L20" s="27">
        <v>0.77173913043478193</v>
      </c>
      <c r="M20" s="27">
        <v>5.5974930362116898E-2</v>
      </c>
      <c r="N20" s="27">
        <v>18.4789915966386</v>
      </c>
      <c r="O20" s="3"/>
      <c r="P20" s="3"/>
      <c r="Q20" s="29">
        <v>0.43181818181818099</v>
      </c>
      <c r="R20" s="132"/>
    </row>
    <row r="21" spans="1:18" s="30" customFormat="1" x14ac:dyDescent="0.25">
      <c r="A21" s="22"/>
      <c r="B21" s="23">
        <v>12</v>
      </c>
      <c r="C21" s="135"/>
      <c r="D21" s="138"/>
      <c r="E21" s="141"/>
      <c r="F21" s="141"/>
      <c r="G21" s="141"/>
      <c r="H21" s="144"/>
      <c r="I21" s="24">
        <v>600</v>
      </c>
      <c r="J21" s="25" t="s">
        <v>21</v>
      </c>
      <c r="K21" s="26">
        <v>377</v>
      </c>
      <c r="L21" s="27">
        <v>0.85869565217391297</v>
      </c>
      <c r="M21" s="27">
        <v>4.09331476323119E-2</v>
      </c>
      <c r="N21" s="27">
        <v>11.6218487394958</v>
      </c>
      <c r="O21" s="3"/>
      <c r="P21" s="3"/>
      <c r="Q21" s="29">
        <v>0.42090909090909001</v>
      </c>
      <c r="R21" s="132"/>
    </row>
    <row r="22" spans="1:18" s="30" customFormat="1" x14ac:dyDescent="0.25">
      <c r="A22" s="22"/>
      <c r="B22" s="23">
        <v>13</v>
      </c>
      <c r="C22" s="135"/>
      <c r="D22" s="138"/>
      <c r="E22" s="141"/>
      <c r="F22" s="141"/>
      <c r="G22" s="141"/>
      <c r="H22" s="144"/>
      <c r="I22" s="24">
        <v>600</v>
      </c>
      <c r="J22" s="25" t="s">
        <v>21</v>
      </c>
      <c r="K22" s="26">
        <v>477</v>
      </c>
      <c r="L22" s="27">
        <v>0.90398550724637605</v>
      </c>
      <c r="M22" s="27">
        <v>2.9066852367688002E-2</v>
      </c>
      <c r="N22" s="27">
        <v>8.1260504201680703</v>
      </c>
      <c r="O22" s="3"/>
      <c r="P22" s="3"/>
      <c r="Q22" s="29">
        <v>0.40272727272727205</v>
      </c>
      <c r="R22" s="132"/>
    </row>
    <row r="23" spans="1:18" s="30" customFormat="1" x14ac:dyDescent="0.25">
      <c r="A23" s="22"/>
      <c r="B23" s="23">
        <v>14</v>
      </c>
      <c r="C23" s="135"/>
      <c r="D23" s="138"/>
      <c r="E23" s="141"/>
      <c r="F23" s="141"/>
      <c r="G23" s="141"/>
      <c r="H23" s="144"/>
      <c r="I23" s="24">
        <v>600</v>
      </c>
      <c r="J23" s="25" t="s">
        <v>21</v>
      </c>
      <c r="K23" s="26">
        <v>577</v>
      </c>
      <c r="L23" s="27">
        <v>0.92753623188405698</v>
      </c>
      <c r="M23" s="27">
        <v>2.1880222841225597E-2</v>
      </c>
      <c r="N23" s="27">
        <v>5.7058823529411802</v>
      </c>
      <c r="O23" s="3"/>
      <c r="P23" s="3"/>
      <c r="Q23" s="29">
        <v>0.38272727272727203</v>
      </c>
      <c r="R23" s="132"/>
    </row>
    <row r="24" spans="1:18" s="30" customFormat="1" x14ac:dyDescent="0.25">
      <c r="A24" s="22"/>
      <c r="B24" s="23">
        <v>15</v>
      </c>
      <c r="C24" s="135"/>
      <c r="D24" s="138"/>
      <c r="E24" s="141"/>
      <c r="F24" s="141"/>
      <c r="G24" s="141"/>
      <c r="H24" s="144"/>
      <c r="I24" s="24">
        <v>600</v>
      </c>
      <c r="J24" s="25" t="s">
        <v>21</v>
      </c>
      <c r="K24" s="26">
        <v>677</v>
      </c>
      <c r="L24" s="27">
        <v>0.94746376811594202</v>
      </c>
      <c r="M24" s="27">
        <v>1.8036211699164299E-2</v>
      </c>
      <c r="N24" s="27">
        <v>3.8235294117647101</v>
      </c>
      <c r="O24" s="3"/>
      <c r="P24" s="3"/>
      <c r="Q24" s="29">
        <v>0.35</v>
      </c>
      <c r="R24" s="132"/>
    </row>
    <row r="25" spans="1:18" s="30" customFormat="1" x14ac:dyDescent="0.25">
      <c r="A25" s="22"/>
      <c r="B25" s="23">
        <v>16</v>
      </c>
      <c r="C25" s="135"/>
      <c r="D25" s="138"/>
      <c r="E25" s="141"/>
      <c r="F25" s="141"/>
      <c r="G25" s="141"/>
      <c r="H25" s="144"/>
      <c r="I25" s="24">
        <v>600</v>
      </c>
      <c r="J25" s="25" t="s">
        <v>21</v>
      </c>
      <c r="K25" s="26">
        <v>777</v>
      </c>
      <c r="L25" s="27">
        <v>0.95652173913043403</v>
      </c>
      <c r="M25" s="27">
        <v>1.50278551532033E-2</v>
      </c>
      <c r="N25" s="27">
        <v>2.8823529411764701</v>
      </c>
      <c r="O25" s="3"/>
      <c r="P25" s="3"/>
      <c r="Q25" s="29">
        <v>0.30090909090909002</v>
      </c>
      <c r="R25" s="132"/>
    </row>
    <row r="26" spans="1:18" s="30" customFormat="1" x14ac:dyDescent="0.25">
      <c r="A26" s="22"/>
      <c r="B26" s="23">
        <v>17</v>
      </c>
      <c r="C26" s="135"/>
      <c r="D26" s="138"/>
      <c r="E26" s="141"/>
      <c r="F26" s="141"/>
      <c r="G26" s="141"/>
      <c r="H26" s="144"/>
      <c r="I26" s="24">
        <v>600</v>
      </c>
      <c r="J26" s="25" t="s">
        <v>21</v>
      </c>
      <c r="K26" s="26">
        <v>877</v>
      </c>
      <c r="L26" s="27">
        <v>0.96195652173913004</v>
      </c>
      <c r="M26" s="27">
        <v>1.3022284122562599E-2</v>
      </c>
      <c r="N26" s="27">
        <v>2.2100840336134402</v>
      </c>
      <c r="O26" s="3"/>
      <c r="P26" s="3"/>
      <c r="Q26" s="29">
        <v>0.24090909090909002</v>
      </c>
      <c r="R26" s="132"/>
    </row>
    <row r="27" spans="1:18" s="30" customFormat="1" x14ac:dyDescent="0.25">
      <c r="A27" s="22"/>
      <c r="B27" s="23">
        <v>18</v>
      </c>
      <c r="C27" s="136"/>
      <c r="D27" s="139"/>
      <c r="E27" s="142"/>
      <c r="F27" s="142"/>
      <c r="G27" s="142"/>
      <c r="H27" s="145"/>
      <c r="I27" s="24">
        <v>600</v>
      </c>
      <c r="J27" s="25" t="s">
        <v>21</v>
      </c>
      <c r="K27" s="26">
        <v>977</v>
      </c>
      <c r="L27" s="27">
        <v>0.96739130434782594</v>
      </c>
      <c r="M27" s="27">
        <v>1.08495821727019E-2</v>
      </c>
      <c r="N27" s="27">
        <v>1.6722689075630299</v>
      </c>
      <c r="O27" s="3"/>
      <c r="P27" s="3"/>
      <c r="Q27" s="29">
        <v>0.179090909090909</v>
      </c>
      <c r="R27" s="133"/>
    </row>
    <row r="28" spans="1:18" s="30" customFormat="1" x14ac:dyDescent="0.25">
      <c r="A28" s="22"/>
      <c r="B28" s="31">
        <v>19</v>
      </c>
      <c r="C28" s="134" t="s">
        <v>23</v>
      </c>
      <c r="D28" s="137">
        <v>0.50494947411837476</v>
      </c>
      <c r="E28" s="140">
        <v>6.5786760156733334E-2</v>
      </c>
      <c r="F28" s="140">
        <v>0.42926376572489189</v>
      </c>
      <c r="G28" s="140">
        <v>9.9500000000000005E-2</v>
      </c>
      <c r="H28" s="143">
        <v>0.1053</v>
      </c>
      <c r="I28" s="32" t="s">
        <v>21</v>
      </c>
      <c r="J28" s="33">
        <v>0.5</v>
      </c>
      <c r="K28" s="34">
        <v>350</v>
      </c>
      <c r="L28" s="35" t="s">
        <v>21</v>
      </c>
      <c r="M28" s="35" t="s">
        <v>21</v>
      </c>
      <c r="N28" s="35" t="s">
        <v>21</v>
      </c>
      <c r="O28" s="35"/>
      <c r="P28" s="35"/>
      <c r="Q28" s="36">
        <v>0.39520766773162896</v>
      </c>
      <c r="R28" s="152">
        <v>2</v>
      </c>
    </row>
    <row r="29" spans="1:18" s="30" customFormat="1" x14ac:dyDescent="0.25">
      <c r="A29" s="22"/>
      <c r="B29" s="23">
        <v>20</v>
      </c>
      <c r="C29" s="135"/>
      <c r="D29" s="138"/>
      <c r="E29" s="141"/>
      <c r="F29" s="141"/>
      <c r="G29" s="141"/>
      <c r="H29" s="144"/>
      <c r="I29" s="24" t="s">
        <v>21</v>
      </c>
      <c r="J29" s="25">
        <v>0.5</v>
      </c>
      <c r="K29" s="26">
        <v>400</v>
      </c>
      <c r="L29" s="27" t="s">
        <v>21</v>
      </c>
      <c r="M29" s="27" t="s">
        <v>21</v>
      </c>
      <c r="N29" s="27" t="s">
        <v>21</v>
      </c>
      <c r="O29" s="3"/>
      <c r="P29" s="3"/>
      <c r="Q29" s="29">
        <v>0.32875399361022306</v>
      </c>
      <c r="R29" s="132"/>
    </row>
    <row r="30" spans="1:18" s="30" customFormat="1" x14ac:dyDescent="0.25">
      <c r="A30" s="22"/>
      <c r="B30" s="23">
        <v>21</v>
      </c>
      <c r="C30" s="135"/>
      <c r="D30" s="138"/>
      <c r="E30" s="141"/>
      <c r="F30" s="141"/>
      <c r="G30" s="141"/>
      <c r="H30" s="144"/>
      <c r="I30" s="24" t="s">
        <v>21</v>
      </c>
      <c r="J30" s="25">
        <v>0.5</v>
      </c>
      <c r="K30" s="26">
        <v>450</v>
      </c>
      <c r="L30" s="27" t="s">
        <v>21</v>
      </c>
      <c r="M30" s="27" t="s">
        <v>21</v>
      </c>
      <c r="N30" s="27" t="s">
        <v>21</v>
      </c>
      <c r="O30" s="3"/>
      <c r="P30" s="3"/>
      <c r="Q30" s="29">
        <v>0.31086261980830598</v>
      </c>
      <c r="R30" s="132"/>
    </row>
    <row r="31" spans="1:18" s="30" customFormat="1" x14ac:dyDescent="0.25">
      <c r="A31" s="22"/>
      <c r="B31" s="23">
        <v>22</v>
      </c>
      <c r="C31" s="135"/>
      <c r="D31" s="138"/>
      <c r="E31" s="141"/>
      <c r="F31" s="141"/>
      <c r="G31" s="141"/>
      <c r="H31" s="144"/>
      <c r="I31" s="24" t="s">
        <v>21</v>
      </c>
      <c r="J31" s="25">
        <v>0.5</v>
      </c>
      <c r="K31" s="26">
        <v>500</v>
      </c>
      <c r="L31" s="27" t="s">
        <v>21</v>
      </c>
      <c r="M31" s="27" t="s">
        <v>21</v>
      </c>
      <c r="N31" s="27" t="s">
        <v>21</v>
      </c>
      <c r="O31" s="3"/>
      <c r="P31" s="3"/>
      <c r="Q31" s="29">
        <v>0.27252396166134102</v>
      </c>
      <c r="R31" s="132"/>
    </row>
    <row r="32" spans="1:18" s="30" customFormat="1" x14ac:dyDescent="0.25">
      <c r="A32" s="22"/>
      <c r="B32" s="23">
        <v>23</v>
      </c>
      <c r="C32" s="135"/>
      <c r="D32" s="138"/>
      <c r="E32" s="141"/>
      <c r="F32" s="141"/>
      <c r="G32" s="141"/>
      <c r="H32" s="144"/>
      <c r="I32" s="24" t="s">
        <v>21</v>
      </c>
      <c r="J32" s="25">
        <v>0.5</v>
      </c>
      <c r="K32" s="26">
        <v>550</v>
      </c>
      <c r="L32" s="27" t="s">
        <v>21</v>
      </c>
      <c r="M32" s="27" t="s">
        <v>21</v>
      </c>
      <c r="N32" s="27" t="s">
        <v>21</v>
      </c>
      <c r="O32" s="3"/>
      <c r="P32" s="3"/>
      <c r="Q32" s="29">
        <v>0.26996805111820998</v>
      </c>
      <c r="R32" s="132"/>
    </row>
    <row r="33" spans="1:18" s="30" customFormat="1" x14ac:dyDescent="0.25">
      <c r="A33" s="22"/>
      <c r="B33" s="23">
        <v>24</v>
      </c>
      <c r="C33" s="136"/>
      <c r="D33" s="139"/>
      <c r="E33" s="142"/>
      <c r="F33" s="142"/>
      <c r="G33" s="142"/>
      <c r="H33" s="145"/>
      <c r="I33" s="24" t="s">
        <v>21</v>
      </c>
      <c r="J33" s="25">
        <v>0.5</v>
      </c>
      <c r="K33" s="26">
        <v>600</v>
      </c>
      <c r="L33" s="27" t="s">
        <v>21</v>
      </c>
      <c r="M33" s="27" t="s">
        <v>21</v>
      </c>
      <c r="N33" s="27" t="s">
        <v>21</v>
      </c>
      <c r="O33" s="3"/>
      <c r="P33" s="3"/>
      <c r="Q33" s="29">
        <v>0.26357827476038298</v>
      </c>
      <c r="R33" s="132"/>
    </row>
    <row r="34" spans="1:18" s="30" customFormat="1" x14ac:dyDescent="0.25">
      <c r="A34" s="22"/>
      <c r="B34" s="31">
        <v>25</v>
      </c>
      <c r="C34" s="134" t="s">
        <v>24</v>
      </c>
      <c r="D34" s="137">
        <v>0.48786602486963498</v>
      </c>
      <c r="E34" s="140">
        <v>6.1772964300040117E-2</v>
      </c>
      <c r="F34" s="140">
        <v>0.45036101083032498</v>
      </c>
      <c r="G34" s="140">
        <v>7.7299999999999994E-2</v>
      </c>
      <c r="H34" s="143">
        <v>9.7999999999999997E-3</v>
      </c>
      <c r="I34" s="32">
        <v>10</v>
      </c>
      <c r="J34" s="33">
        <v>1</v>
      </c>
      <c r="K34" s="34">
        <v>600</v>
      </c>
      <c r="L34" s="35">
        <v>0.878367511057499</v>
      </c>
      <c r="M34" s="35">
        <v>1.22637716123844E-2</v>
      </c>
      <c r="N34" s="35">
        <v>0.10936871733011662</v>
      </c>
      <c r="O34" s="35"/>
      <c r="P34" s="35"/>
      <c r="Q34" s="36" t="s">
        <v>21</v>
      </c>
      <c r="R34" s="152">
        <v>3</v>
      </c>
    </row>
    <row r="35" spans="1:18" s="30" customFormat="1" x14ac:dyDescent="0.25">
      <c r="A35" s="22"/>
      <c r="B35" s="23">
        <v>26</v>
      </c>
      <c r="C35" s="135"/>
      <c r="D35" s="138"/>
      <c r="E35" s="141"/>
      <c r="F35" s="141"/>
      <c r="G35" s="141"/>
      <c r="H35" s="144"/>
      <c r="I35" s="24">
        <v>10</v>
      </c>
      <c r="J35" s="25">
        <v>1</v>
      </c>
      <c r="K35" s="26">
        <v>700</v>
      </c>
      <c r="L35" s="27">
        <v>0.88538941436908836</v>
      </c>
      <c r="M35" s="27">
        <v>8.7542765143892136E-3</v>
      </c>
      <c r="N35" s="27">
        <v>0.10585630911652244</v>
      </c>
      <c r="O35" s="3"/>
      <c r="P35" s="3"/>
      <c r="Q35" s="29" t="s">
        <v>21</v>
      </c>
      <c r="R35" s="132"/>
    </row>
    <row r="36" spans="1:18" s="30" customFormat="1" x14ac:dyDescent="0.25">
      <c r="A36" s="22"/>
      <c r="B36" s="23">
        <v>27</v>
      </c>
      <c r="C36" s="135"/>
      <c r="D36" s="138"/>
      <c r="E36" s="141"/>
      <c r="F36" s="141"/>
      <c r="G36" s="141"/>
      <c r="H36" s="144"/>
      <c r="I36" s="24">
        <v>10</v>
      </c>
      <c r="J36" s="25">
        <v>1</v>
      </c>
      <c r="K36" s="26">
        <v>800</v>
      </c>
      <c r="L36" s="27">
        <v>0.88887769494257507</v>
      </c>
      <c r="M36" s="27">
        <v>7.152931694539592E-3</v>
      </c>
      <c r="N36" s="27">
        <v>0.10396937336288535</v>
      </c>
      <c r="O36" s="3"/>
      <c r="P36" s="3"/>
      <c r="Q36" s="29" t="s">
        <v>21</v>
      </c>
      <c r="R36" s="132"/>
    </row>
    <row r="37" spans="1:18" s="30" customFormat="1" x14ac:dyDescent="0.25">
      <c r="A37" s="22"/>
      <c r="B37" s="23">
        <v>28</v>
      </c>
      <c r="C37" s="136"/>
      <c r="D37" s="139"/>
      <c r="E37" s="142"/>
      <c r="F37" s="142"/>
      <c r="G37" s="142"/>
      <c r="H37" s="145"/>
      <c r="I37" s="24">
        <v>10</v>
      </c>
      <c r="J37" s="25">
        <v>1</v>
      </c>
      <c r="K37" s="26">
        <v>900</v>
      </c>
      <c r="L37" s="27">
        <v>0.90398788490661275</v>
      </c>
      <c r="M37" s="27">
        <v>5.2498738011105498E-3</v>
      </c>
      <c r="N37" s="27">
        <v>9.0762241292276613E-2</v>
      </c>
      <c r="O37" s="3"/>
      <c r="P37" s="3"/>
      <c r="Q37" s="29" t="s">
        <v>21</v>
      </c>
      <c r="R37" s="132"/>
    </row>
    <row r="38" spans="1:18" s="30" customFormat="1" x14ac:dyDescent="0.25">
      <c r="A38" s="22"/>
      <c r="B38" s="31">
        <v>29</v>
      </c>
      <c r="C38" s="134" t="s">
        <v>25</v>
      </c>
      <c r="D38" s="137" t="s">
        <v>21</v>
      </c>
      <c r="E38" s="140" t="s">
        <v>21</v>
      </c>
      <c r="F38" s="140" t="s">
        <v>21</v>
      </c>
      <c r="G38" s="140" t="s">
        <v>21</v>
      </c>
      <c r="H38" s="143" t="s">
        <v>21</v>
      </c>
      <c r="I38" s="32">
        <v>17</v>
      </c>
      <c r="J38" s="33">
        <f>1/6</f>
        <v>0.16666666666666666</v>
      </c>
      <c r="K38" s="34">
        <v>300</v>
      </c>
      <c r="L38" s="35">
        <v>0.54100000000000004</v>
      </c>
      <c r="M38" s="35">
        <v>5.8999999999999997E-2</v>
      </c>
      <c r="N38" s="35">
        <f>1-M38-L38</f>
        <v>0.4</v>
      </c>
      <c r="O38" s="35"/>
      <c r="P38" s="35"/>
      <c r="Q38" s="36">
        <v>0.89800000000000002</v>
      </c>
      <c r="R38" s="152">
        <v>4</v>
      </c>
    </row>
    <row r="39" spans="1:18" s="30" customFormat="1" x14ac:dyDescent="0.25">
      <c r="A39" s="22"/>
      <c r="B39" s="23">
        <v>30</v>
      </c>
      <c r="C39" s="135"/>
      <c r="D39" s="138"/>
      <c r="E39" s="141"/>
      <c r="F39" s="141"/>
      <c r="G39" s="141"/>
      <c r="H39" s="144"/>
      <c r="I39" s="24">
        <v>17</v>
      </c>
      <c r="J39" s="25">
        <f t="shared" ref="J39:J41" si="0">1/6</f>
        <v>0.16666666666666666</v>
      </c>
      <c r="K39" s="26">
        <v>450</v>
      </c>
      <c r="L39" s="27">
        <v>0.82499999999999996</v>
      </c>
      <c r="M39" s="27">
        <v>3.7999999999999999E-2</v>
      </c>
      <c r="N39" s="27">
        <f t="shared" ref="N39:N61" si="1">1-M39-L39</f>
        <v>0.13700000000000001</v>
      </c>
      <c r="O39" s="3"/>
      <c r="P39" s="3"/>
      <c r="Q39" s="29">
        <v>0.29199999999999998</v>
      </c>
      <c r="R39" s="132"/>
    </row>
    <row r="40" spans="1:18" s="30" customFormat="1" x14ac:dyDescent="0.25">
      <c r="A40" s="22"/>
      <c r="B40" s="23">
        <v>31</v>
      </c>
      <c r="C40" s="135"/>
      <c r="D40" s="138"/>
      <c r="E40" s="141"/>
      <c r="F40" s="141"/>
      <c r="G40" s="141"/>
      <c r="H40" s="144"/>
      <c r="I40" s="24">
        <v>17</v>
      </c>
      <c r="J40" s="25">
        <f t="shared" si="0"/>
        <v>0.16666666666666666</v>
      </c>
      <c r="K40" s="26">
        <v>600</v>
      </c>
      <c r="L40" s="27">
        <v>0.9</v>
      </c>
      <c r="M40" s="27">
        <v>2.5999999999999999E-2</v>
      </c>
      <c r="N40" s="27">
        <f t="shared" si="1"/>
        <v>7.3999999999999955E-2</v>
      </c>
      <c r="O40" s="3"/>
      <c r="P40" s="3"/>
      <c r="Q40" s="29">
        <v>0.24399999999999999</v>
      </c>
      <c r="R40" s="132"/>
    </row>
    <row r="41" spans="1:18" s="30" customFormat="1" x14ac:dyDescent="0.25">
      <c r="A41" s="22"/>
      <c r="B41" s="23">
        <v>32</v>
      </c>
      <c r="C41" s="135"/>
      <c r="D41" s="138"/>
      <c r="E41" s="141"/>
      <c r="F41" s="141"/>
      <c r="G41" s="141"/>
      <c r="H41" s="144"/>
      <c r="I41" s="24">
        <v>17</v>
      </c>
      <c r="J41" s="25">
        <f t="shared" si="0"/>
        <v>0.16666666666666666</v>
      </c>
      <c r="K41" s="26">
        <v>750</v>
      </c>
      <c r="L41" s="27">
        <v>0.92500000000000004</v>
      </c>
      <c r="M41" s="27">
        <v>1.4E-2</v>
      </c>
      <c r="N41" s="27">
        <f t="shared" si="1"/>
        <v>6.0999999999999943E-2</v>
      </c>
      <c r="O41" s="3"/>
      <c r="P41" s="3"/>
      <c r="Q41" s="29">
        <v>0.23</v>
      </c>
      <c r="R41" s="132"/>
    </row>
    <row r="42" spans="1:18" s="30" customFormat="1" x14ac:dyDescent="0.25">
      <c r="A42" s="22"/>
      <c r="B42" s="23">
        <v>33</v>
      </c>
      <c r="C42" s="135"/>
      <c r="D42" s="138"/>
      <c r="E42" s="141"/>
      <c r="F42" s="141"/>
      <c r="G42" s="141"/>
      <c r="H42" s="144"/>
      <c r="I42" s="24">
        <v>17</v>
      </c>
      <c r="J42" s="25">
        <v>1</v>
      </c>
      <c r="K42" s="26">
        <v>300</v>
      </c>
      <c r="L42" s="27">
        <v>0.71299999999999997</v>
      </c>
      <c r="M42" s="27">
        <v>4.7E-2</v>
      </c>
      <c r="N42" s="27">
        <f t="shared" si="1"/>
        <v>0.24</v>
      </c>
      <c r="O42" s="3"/>
      <c r="P42" s="3"/>
      <c r="Q42" s="29">
        <v>0.437</v>
      </c>
      <c r="R42" s="132"/>
    </row>
    <row r="43" spans="1:18" s="30" customFormat="1" x14ac:dyDescent="0.25">
      <c r="A43" s="22"/>
      <c r="B43" s="23">
        <v>34</v>
      </c>
      <c r="C43" s="135"/>
      <c r="D43" s="138"/>
      <c r="E43" s="141"/>
      <c r="F43" s="141"/>
      <c r="G43" s="141"/>
      <c r="H43" s="144"/>
      <c r="I43" s="24">
        <v>17</v>
      </c>
      <c r="J43" s="25">
        <v>1</v>
      </c>
      <c r="K43" s="26">
        <v>450</v>
      </c>
      <c r="L43" s="27">
        <v>0.86299999999999999</v>
      </c>
      <c r="M43" s="27">
        <v>3.5000000000000003E-2</v>
      </c>
      <c r="N43" s="27">
        <f t="shared" si="1"/>
        <v>0.10199999999999998</v>
      </c>
      <c r="O43" s="3"/>
      <c r="P43" s="3"/>
      <c r="Q43" s="29">
        <v>0.27</v>
      </c>
      <c r="R43" s="132"/>
    </row>
    <row r="44" spans="1:18" s="30" customFormat="1" x14ac:dyDescent="0.25">
      <c r="A44" s="22"/>
      <c r="B44" s="23">
        <v>35</v>
      </c>
      <c r="C44" s="135"/>
      <c r="D44" s="138"/>
      <c r="E44" s="141"/>
      <c r="F44" s="141"/>
      <c r="G44" s="141"/>
      <c r="H44" s="144"/>
      <c r="I44" s="24">
        <v>17</v>
      </c>
      <c r="J44" s="25">
        <v>1</v>
      </c>
      <c r="K44" s="26">
        <v>600</v>
      </c>
      <c r="L44" s="27">
        <v>0.92300000000000004</v>
      </c>
      <c r="M44" s="27">
        <v>2.3E-2</v>
      </c>
      <c r="N44" s="27">
        <f t="shared" si="1"/>
        <v>5.3999999999999937E-2</v>
      </c>
      <c r="O44" s="3"/>
      <c r="P44" s="3"/>
      <c r="Q44" s="29">
        <v>0.23300000000000001</v>
      </c>
      <c r="R44" s="132"/>
    </row>
    <row r="45" spans="1:18" s="30" customFormat="1" x14ac:dyDescent="0.25">
      <c r="A45" s="22"/>
      <c r="B45" s="23">
        <v>36</v>
      </c>
      <c r="C45" s="136"/>
      <c r="D45" s="139"/>
      <c r="E45" s="142"/>
      <c r="F45" s="142"/>
      <c r="G45" s="142"/>
      <c r="H45" s="145"/>
      <c r="I45" s="24">
        <v>17</v>
      </c>
      <c r="J45" s="25">
        <v>1</v>
      </c>
      <c r="K45" s="26">
        <v>750</v>
      </c>
      <c r="L45" s="27">
        <v>0.92500000000000004</v>
      </c>
      <c r="M45" s="27">
        <v>1.0999999999999999E-2</v>
      </c>
      <c r="N45" s="27">
        <f t="shared" si="1"/>
        <v>6.3999999999999946E-2</v>
      </c>
      <c r="O45" s="3"/>
      <c r="P45" s="3"/>
      <c r="Q45" s="29">
        <v>0.22700000000000001</v>
      </c>
      <c r="R45" s="132"/>
    </row>
    <row r="46" spans="1:18" s="30" customFormat="1" x14ac:dyDescent="0.25">
      <c r="A46" s="22"/>
      <c r="B46" s="31">
        <v>37</v>
      </c>
      <c r="C46" s="134" t="s">
        <v>26</v>
      </c>
      <c r="D46" s="137" t="s">
        <v>21</v>
      </c>
      <c r="E46" s="140" t="s">
        <v>21</v>
      </c>
      <c r="F46" s="140" t="s">
        <v>21</v>
      </c>
      <c r="G46" s="140" t="s">
        <v>21</v>
      </c>
      <c r="H46" s="143" t="s">
        <v>21</v>
      </c>
      <c r="I46" s="32">
        <v>17</v>
      </c>
      <c r="J46" s="33">
        <f>1/6</f>
        <v>0.16666666666666666</v>
      </c>
      <c r="K46" s="34">
        <v>300</v>
      </c>
      <c r="L46" s="35">
        <v>0.503</v>
      </c>
      <c r="M46" s="35">
        <v>6.2E-2</v>
      </c>
      <c r="N46" s="35">
        <f t="shared" si="1"/>
        <v>0.43499999999999994</v>
      </c>
      <c r="O46" s="35"/>
      <c r="P46" s="35"/>
      <c r="Q46" s="36">
        <v>0.94799999999999995</v>
      </c>
      <c r="R46" s="132"/>
    </row>
    <row r="47" spans="1:18" s="30" customFormat="1" x14ac:dyDescent="0.25">
      <c r="A47" s="22"/>
      <c r="B47" s="23">
        <v>38</v>
      </c>
      <c r="C47" s="135"/>
      <c r="D47" s="138"/>
      <c r="E47" s="141"/>
      <c r="F47" s="141"/>
      <c r="G47" s="141"/>
      <c r="H47" s="144"/>
      <c r="I47" s="24">
        <v>17</v>
      </c>
      <c r="J47" s="25">
        <f t="shared" ref="J47:J49" si="2">1/6</f>
        <v>0.16666666666666666</v>
      </c>
      <c r="K47" s="26">
        <v>450</v>
      </c>
      <c r="L47" s="27">
        <v>0.84099999999999997</v>
      </c>
      <c r="M47" s="27">
        <v>3.5999999999999997E-2</v>
      </c>
      <c r="N47" s="27">
        <f t="shared" si="1"/>
        <v>0.123</v>
      </c>
      <c r="O47" s="3"/>
      <c r="P47" s="3"/>
      <c r="Q47" s="29">
        <v>0.28499999999999998</v>
      </c>
      <c r="R47" s="132"/>
    </row>
    <row r="48" spans="1:18" s="30" customFormat="1" x14ac:dyDescent="0.25">
      <c r="A48" s="22"/>
      <c r="B48" s="23">
        <v>39</v>
      </c>
      <c r="C48" s="135"/>
      <c r="D48" s="138"/>
      <c r="E48" s="141"/>
      <c r="F48" s="141"/>
      <c r="G48" s="141"/>
      <c r="H48" s="144"/>
      <c r="I48" s="24">
        <v>17</v>
      </c>
      <c r="J48" s="25">
        <f t="shared" si="2"/>
        <v>0.16666666666666666</v>
      </c>
      <c r="K48" s="26">
        <v>600</v>
      </c>
      <c r="L48" s="27">
        <v>0.90100000000000002</v>
      </c>
      <c r="M48" s="27">
        <v>2.4E-2</v>
      </c>
      <c r="N48" s="27">
        <f t="shared" si="1"/>
        <v>7.4999999999999956E-2</v>
      </c>
      <c r="O48" s="3"/>
      <c r="P48" s="3"/>
      <c r="Q48" s="29">
        <v>0.254</v>
      </c>
      <c r="R48" s="132"/>
    </row>
    <row r="49" spans="1:18" s="30" customFormat="1" x14ac:dyDescent="0.25">
      <c r="A49" s="22"/>
      <c r="B49" s="23">
        <v>40</v>
      </c>
      <c r="C49" s="135"/>
      <c r="D49" s="138"/>
      <c r="E49" s="141"/>
      <c r="F49" s="141"/>
      <c r="G49" s="141"/>
      <c r="H49" s="144"/>
      <c r="I49" s="24">
        <v>17</v>
      </c>
      <c r="J49" s="25">
        <f t="shared" si="2"/>
        <v>0.16666666666666666</v>
      </c>
      <c r="K49" s="26">
        <v>750</v>
      </c>
      <c r="L49" s="27">
        <v>0.92200000000000004</v>
      </c>
      <c r="M49" s="27">
        <v>1.6E-2</v>
      </c>
      <c r="N49" s="27">
        <f t="shared" si="1"/>
        <v>6.1999999999999944E-2</v>
      </c>
      <c r="O49" s="3"/>
      <c r="P49" s="3"/>
      <c r="Q49" s="29">
        <v>0.23699999999999999</v>
      </c>
      <c r="R49" s="132"/>
    </row>
    <row r="50" spans="1:18" s="30" customFormat="1" x14ac:dyDescent="0.25">
      <c r="A50" s="22"/>
      <c r="B50" s="23">
        <v>41</v>
      </c>
      <c r="C50" s="135"/>
      <c r="D50" s="138"/>
      <c r="E50" s="141"/>
      <c r="F50" s="141"/>
      <c r="G50" s="141"/>
      <c r="H50" s="144"/>
      <c r="I50" s="24">
        <v>17</v>
      </c>
      <c r="J50" s="25">
        <v>1</v>
      </c>
      <c r="K50" s="26">
        <v>300</v>
      </c>
      <c r="L50" s="27">
        <v>0.76200000000000001</v>
      </c>
      <c r="M50" s="27">
        <v>0.05</v>
      </c>
      <c r="N50" s="27">
        <f t="shared" si="1"/>
        <v>0.18799999999999994</v>
      </c>
      <c r="O50" s="3"/>
      <c r="P50" s="3"/>
      <c r="Q50" s="29">
        <v>0.36799999999999999</v>
      </c>
      <c r="R50" s="132"/>
    </row>
    <row r="51" spans="1:18" s="30" customFormat="1" x14ac:dyDescent="0.25">
      <c r="A51" s="22"/>
      <c r="B51" s="23">
        <v>42</v>
      </c>
      <c r="C51" s="135"/>
      <c r="D51" s="138"/>
      <c r="E51" s="141"/>
      <c r="F51" s="141"/>
      <c r="G51" s="141"/>
      <c r="H51" s="144"/>
      <c r="I51" s="24">
        <v>17</v>
      </c>
      <c r="J51" s="25">
        <v>1</v>
      </c>
      <c r="K51" s="26">
        <v>450</v>
      </c>
      <c r="L51" s="27">
        <v>0.86399999999999999</v>
      </c>
      <c r="M51" s="27">
        <v>3.5000000000000003E-2</v>
      </c>
      <c r="N51" s="27">
        <f t="shared" si="1"/>
        <v>0.10099999999999998</v>
      </c>
      <c r="O51" s="3"/>
      <c r="P51" s="3"/>
      <c r="Q51" s="29">
        <v>0.27500000000000002</v>
      </c>
      <c r="R51" s="132"/>
    </row>
    <row r="52" spans="1:18" s="30" customFormat="1" x14ac:dyDescent="0.25">
      <c r="A52" s="22"/>
      <c r="B52" s="23">
        <v>43</v>
      </c>
      <c r="C52" s="135"/>
      <c r="D52" s="138"/>
      <c r="E52" s="141"/>
      <c r="F52" s="141"/>
      <c r="G52" s="141"/>
      <c r="H52" s="144"/>
      <c r="I52" s="24">
        <v>17</v>
      </c>
      <c r="J52" s="25">
        <v>1</v>
      </c>
      <c r="K52" s="26">
        <v>600</v>
      </c>
      <c r="L52" s="27">
        <v>0.90300000000000002</v>
      </c>
      <c r="M52" s="27">
        <v>2.1000000000000001E-2</v>
      </c>
      <c r="N52" s="27">
        <f t="shared" si="1"/>
        <v>7.5999999999999956E-2</v>
      </c>
      <c r="O52" s="3"/>
      <c r="P52" s="3"/>
      <c r="Q52" s="29">
        <v>0.252</v>
      </c>
      <c r="R52" s="132"/>
    </row>
    <row r="53" spans="1:18" s="30" customFormat="1" x14ac:dyDescent="0.25">
      <c r="A53" s="22"/>
      <c r="B53" s="23">
        <v>44</v>
      </c>
      <c r="C53" s="136"/>
      <c r="D53" s="139"/>
      <c r="E53" s="142"/>
      <c r="F53" s="142"/>
      <c r="G53" s="142"/>
      <c r="H53" s="145"/>
      <c r="I53" s="24">
        <v>17</v>
      </c>
      <c r="J53" s="25">
        <v>1</v>
      </c>
      <c r="K53" s="26">
        <v>750</v>
      </c>
      <c r="L53" s="27">
        <v>0.93700000000000006</v>
      </c>
      <c r="M53" s="27">
        <v>1.2E-2</v>
      </c>
      <c r="N53" s="27">
        <f t="shared" si="1"/>
        <v>5.0999999999999934E-2</v>
      </c>
      <c r="O53" s="3"/>
      <c r="P53" s="3"/>
      <c r="Q53" s="29">
        <v>0.24399999999999999</v>
      </c>
      <c r="R53" s="132"/>
    </row>
    <row r="54" spans="1:18" s="30" customFormat="1" x14ac:dyDescent="0.25">
      <c r="A54" s="22"/>
      <c r="B54" s="31">
        <v>45</v>
      </c>
      <c r="C54" s="134" t="s">
        <v>27</v>
      </c>
      <c r="D54" s="137" t="s">
        <v>21</v>
      </c>
      <c r="E54" s="140" t="s">
        <v>21</v>
      </c>
      <c r="F54" s="140" t="s">
        <v>21</v>
      </c>
      <c r="G54" s="140" t="s">
        <v>21</v>
      </c>
      <c r="H54" s="143" t="s">
        <v>21</v>
      </c>
      <c r="I54" s="32">
        <v>17</v>
      </c>
      <c r="J54" s="33">
        <f>1/6</f>
        <v>0.16666666666666666</v>
      </c>
      <c r="K54" s="34">
        <v>300</v>
      </c>
      <c r="L54" s="35">
        <v>0.627</v>
      </c>
      <c r="M54" s="35">
        <v>7.1999999999999995E-2</v>
      </c>
      <c r="N54" s="35">
        <f t="shared" si="1"/>
        <v>0.30100000000000005</v>
      </c>
      <c r="O54" s="35"/>
      <c r="P54" s="35"/>
      <c r="Q54" s="36">
        <v>0.72799999999999998</v>
      </c>
      <c r="R54" s="132"/>
    </row>
    <row r="55" spans="1:18" s="30" customFormat="1" x14ac:dyDescent="0.25">
      <c r="A55" s="22"/>
      <c r="B55" s="23">
        <v>46</v>
      </c>
      <c r="C55" s="135"/>
      <c r="D55" s="138"/>
      <c r="E55" s="141"/>
      <c r="F55" s="141"/>
      <c r="G55" s="141"/>
      <c r="H55" s="144"/>
      <c r="I55" s="24">
        <v>17</v>
      </c>
      <c r="J55" s="25">
        <f t="shared" ref="J55:J57" si="3">1/6</f>
        <v>0.16666666666666666</v>
      </c>
      <c r="K55" s="26">
        <v>450</v>
      </c>
      <c r="L55" s="27">
        <v>0.745</v>
      </c>
      <c r="M55" s="27">
        <v>4.4999999999999998E-2</v>
      </c>
      <c r="N55" s="27">
        <f t="shared" si="1"/>
        <v>0.20999999999999996</v>
      </c>
      <c r="O55" s="3"/>
      <c r="P55" s="3"/>
      <c r="Q55" s="29">
        <v>0.28399999999999997</v>
      </c>
      <c r="R55" s="132"/>
    </row>
    <row r="56" spans="1:18" s="30" customFormat="1" x14ac:dyDescent="0.25">
      <c r="A56" s="22"/>
      <c r="B56" s="23">
        <v>47</v>
      </c>
      <c r="C56" s="135"/>
      <c r="D56" s="138"/>
      <c r="E56" s="141"/>
      <c r="F56" s="141"/>
      <c r="G56" s="141"/>
      <c r="H56" s="144"/>
      <c r="I56" s="24">
        <v>17</v>
      </c>
      <c r="J56" s="25">
        <f t="shared" si="3"/>
        <v>0.16666666666666666</v>
      </c>
      <c r="K56" s="26">
        <v>600</v>
      </c>
      <c r="L56" s="27">
        <v>0.80100000000000005</v>
      </c>
      <c r="M56" s="27">
        <v>2.7E-2</v>
      </c>
      <c r="N56" s="27">
        <f t="shared" si="1"/>
        <v>0.17199999999999993</v>
      </c>
      <c r="O56" s="3"/>
      <c r="P56" s="3"/>
      <c r="Q56" s="29">
        <v>0.24099999999999999</v>
      </c>
      <c r="R56" s="132"/>
    </row>
    <row r="57" spans="1:18" s="30" customFormat="1" x14ac:dyDescent="0.25">
      <c r="A57" s="22"/>
      <c r="B57" s="23">
        <v>48</v>
      </c>
      <c r="C57" s="135"/>
      <c r="D57" s="138"/>
      <c r="E57" s="141"/>
      <c r="F57" s="141"/>
      <c r="G57" s="141"/>
      <c r="H57" s="144"/>
      <c r="I57" s="24">
        <v>17</v>
      </c>
      <c r="J57" s="25">
        <f t="shared" si="3"/>
        <v>0.16666666666666666</v>
      </c>
      <c r="K57" s="26">
        <v>750</v>
      </c>
      <c r="L57" s="27">
        <v>0.86399999999999999</v>
      </c>
      <c r="M57" s="27">
        <v>1.4999999999999999E-2</v>
      </c>
      <c r="N57" s="27">
        <f t="shared" si="1"/>
        <v>0.121</v>
      </c>
      <c r="O57" s="3"/>
      <c r="P57" s="3"/>
      <c r="Q57" s="29">
        <v>0.21</v>
      </c>
      <c r="R57" s="132"/>
    </row>
    <row r="58" spans="1:18" s="30" customFormat="1" x14ac:dyDescent="0.25">
      <c r="A58" s="22"/>
      <c r="B58" s="23">
        <v>49</v>
      </c>
      <c r="C58" s="135"/>
      <c r="D58" s="138"/>
      <c r="E58" s="141"/>
      <c r="F58" s="141"/>
      <c r="G58" s="141"/>
      <c r="H58" s="144"/>
      <c r="I58" s="24">
        <v>17</v>
      </c>
      <c r="J58" s="25">
        <v>1</v>
      </c>
      <c r="K58" s="26">
        <v>300</v>
      </c>
      <c r="L58" s="27">
        <v>0.69499999999999995</v>
      </c>
      <c r="M58" s="27">
        <v>6.9000000000000006E-2</v>
      </c>
      <c r="N58" s="27">
        <f t="shared" si="1"/>
        <v>0.2360000000000001</v>
      </c>
      <c r="O58" s="3"/>
      <c r="P58" s="3"/>
      <c r="Q58" s="29">
        <v>0.501</v>
      </c>
      <c r="R58" s="132"/>
    </row>
    <row r="59" spans="1:18" s="30" customFormat="1" ht="17.25" customHeight="1" x14ac:dyDescent="0.25">
      <c r="A59" s="22"/>
      <c r="B59" s="23">
        <v>50</v>
      </c>
      <c r="C59" s="135"/>
      <c r="D59" s="138"/>
      <c r="E59" s="141"/>
      <c r="F59" s="141"/>
      <c r="G59" s="141"/>
      <c r="H59" s="144"/>
      <c r="I59" s="24">
        <v>17</v>
      </c>
      <c r="J59" s="25">
        <v>1</v>
      </c>
      <c r="K59" s="26">
        <v>450</v>
      </c>
      <c r="L59" s="27">
        <v>0.78700000000000003</v>
      </c>
      <c r="M59" s="27">
        <v>0.04</v>
      </c>
      <c r="N59" s="27">
        <f t="shared" si="1"/>
        <v>0.17299999999999993</v>
      </c>
      <c r="O59" s="3"/>
      <c r="P59" s="3"/>
      <c r="Q59" s="29">
        <v>0.25</v>
      </c>
      <c r="R59" s="132"/>
    </row>
    <row r="60" spans="1:18" s="30" customFormat="1" x14ac:dyDescent="0.25">
      <c r="A60" s="22"/>
      <c r="B60" s="23">
        <v>51</v>
      </c>
      <c r="C60" s="135"/>
      <c r="D60" s="138"/>
      <c r="E60" s="141"/>
      <c r="F60" s="141"/>
      <c r="G60" s="141"/>
      <c r="H60" s="144"/>
      <c r="I60" s="24">
        <v>17</v>
      </c>
      <c r="J60" s="25">
        <v>1</v>
      </c>
      <c r="K60" s="26">
        <v>600</v>
      </c>
      <c r="L60" s="27">
        <v>0.83399999999999996</v>
      </c>
      <c r="M60" s="27">
        <v>0.02</v>
      </c>
      <c r="N60" s="27">
        <f t="shared" si="1"/>
        <v>0.14600000000000002</v>
      </c>
      <c r="O60" s="3"/>
      <c r="P60" s="3"/>
      <c r="Q60" s="29">
        <v>0.22900000000000001</v>
      </c>
      <c r="R60" s="132"/>
    </row>
    <row r="61" spans="1:18" s="30" customFormat="1" x14ac:dyDescent="0.25">
      <c r="A61" s="22"/>
      <c r="B61" s="23">
        <v>52</v>
      </c>
      <c r="C61" s="136"/>
      <c r="D61" s="139"/>
      <c r="E61" s="142"/>
      <c r="F61" s="142"/>
      <c r="G61" s="142"/>
      <c r="H61" s="145"/>
      <c r="I61" s="24">
        <v>17</v>
      </c>
      <c r="J61" s="25">
        <v>1</v>
      </c>
      <c r="K61" s="26">
        <v>750</v>
      </c>
      <c r="L61" s="27">
        <v>0.90600000000000003</v>
      </c>
      <c r="M61" s="27">
        <v>1.4E-2</v>
      </c>
      <c r="N61" s="27">
        <f t="shared" si="1"/>
        <v>7.999999999999996E-2</v>
      </c>
      <c r="O61" s="3"/>
      <c r="P61" s="3"/>
      <c r="Q61" s="29">
        <v>0.193</v>
      </c>
      <c r="R61" s="132"/>
    </row>
    <row r="62" spans="1:18" s="30" customFormat="1" x14ac:dyDescent="0.25">
      <c r="A62" s="22"/>
      <c r="B62" s="31">
        <v>53</v>
      </c>
      <c r="C62" s="134" t="s">
        <v>26</v>
      </c>
      <c r="D62" s="137">
        <v>0.44493658143748743</v>
      </c>
      <c r="E62" s="140">
        <v>6.1505939198711494E-2</v>
      </c>
      <c r="F62" s="140">
        <v>0.49355747936380107</v>
      </c>
      <c r="G62" s="140" t="s">
        <v>21</v>
      </c>
      <c r="H62" s="143">
        <v>3.5999999999999997E-2</v>
      </c>
      <c r="I62" s="32">
        <v>8</v>
      </c>
      <c r="J62" s="33">
        <v>5</v>
      </c>
      <c r="K62" s="34">
        <v>400</v>
      </c>
      <c r="L62" s="35">
        <v>0.66397170288024254</v>
      </c>
      <c r="M62" s="35">
        <v>4.0929762506316317E-2</v>
      </c>
      <c r="N62" s="35">
        <v>0.29509853461344115</v>
      </c>
      <c r="O62" s="35"/>
      <c r="P62" s="35"/>
      <c r="Q62" s="36" t="s">
        <v>21</v>
      </c>
      <c r="R62" s="152">
        <v>5</v>
      </c>
    </row>
    <row r="63" spans="1:18" s="30" customFormat="1" x14ac:dyDescent="0.25">
      <c r="A63" s="22"/>
      <c r="B63" s="23">
        <v>54</v>
      </c>
      <c r="C63" s="135"/>
      <c r="D63" s="138"/>
      <c r="E63" s="141"/>
      <c r="F63" s="141"/>
      <c r="G63" s="141"/>
      <c r="H63" s="144"/>
      <c r="I63" s="24">
        <v>8</v>
      </c>
      <c r="J63" s="33">
        <v>5</v>
      </c>
      <c r="K63" s="26">
        <v>460</v>
      </c>
      <c r="L63" s="27">
        <v>0.73183058728393813</v>
      </c>
      <c r="M63" s="27">
        <v>3.1840695441221062E-2</v>
      </c>
      <c r="N63" s="27">
        <v>0.23632871727484073</v>
      </c>
      <c r="O63" s="3"/>
      <c r="P63" s="3"/>
      <c r="Q63" s="29" t="s">
        <v>21</v>
      </c>
      <c r="R63" s="132"/>
    </row>
    <row r="64" spans="1:18" s="30" customFormat="1" x14ac:dyDescent="0.25">
      <c r="A64" s="22"/>
      <c r="B64" s="23">
        <v>55</v>
      </c>
      <c r="C64" s="136"/>
      <c r="D64" s="139"/>
      <c r="E64" s="142"/>
      <c r="F64" s="142"/>
      <c r="G64" s="142"/>
      <c r="H64" s="145"/>
      <c r="I64" s="24">
        <v>8</v>
      </c>
      <c r="J64" s="33">
        <v>5</v>
      </c>
      <c r="K64" s="26">
        <v>525</v>
      </c>
      <c r="L64" s="27">
        <v>0.751818916734034</v>
      </c>
      <c r="M64" s="27">
        <v>2.8597413096200487E-2</v>
      </c>
      <c r="N64" s="27">
        <v>0.21958367016976546</v>
      </c>
      <c r="O64" s="3"/>
      <c r="P64" s="3"/>
      <c r="Q64" s="29" t="s">
        <v>21</v>
      </c>
      <c r="R64" s="132"/>
    </row>
    <row r="65" spans="1:18" s="30" customFormat="1" x14ac:dyDescent="0.25">
      <c r="A65" s="22"/>
      <c r="B65" s="31">
        <v>56</v>
      </c>
      <c r="C65" s="134" t="s">
        <v>28</v>
      </c>
      <c r="D65" s="137">
        <v>0.48765743073047857</v>
      </c>
      <c r="E65" s="140">
        <v>6.5088161209068005E-2</v>
      </c>
      <c r="F65" s="140">
        <v>0.44725440806045341</v>
      </c>
      <c r="G65" s="140" t="s">
        <v>21</v>
      </c>
      <c r="H65" s="143">
        <v>1.7999999999999999E-2</v>
      </c>
      <c r="I65" s="32">
        <v>8</v>
      </c>
      <c r="J65" s="33">
        <v>10</v>
      </c>
      <c r="K65" s="34">
        <v>400</v>
      </c>
      <c r="L65" s="35">
        <v>0.64154374621135579</v>
      </c>
      <c r="M65" s="35">
        <v>5.5364720145483937E-2</v>
      </c>
      <c r="N65" s="35">
        <v>0.30309153364316022</v>
      </c>
      <c r="O65" s="35"/>
      <c r="P65" s="35"/>
      <c r="Q65" s="36" t="s">
        <v>21</v>
      </c>
      <c r="R65" s="132"/>
    </row>
    <row r="66" spans="1:18" s="30" customFormat="1" x14ac:dyDescent="0.25">
      <c r="A66" s="22"/>
      <c r="B66" s="23">
        <v>57</v>
      </c>
      <c r="C66" s="135"/>
      <c r="D66" s="138"/>
      <c r="E66" s="141"/>
      <c r="F66" s="141"/>
      <c r="G66" s="141"/>
      <c r="H66" s="144"/>
      <c r="I66" s="24">
        <v>8</v>
      </c>
      <c r="J66" s="33">
        <v>10</v>
      </c>
      <c r="K66" s="26">
        <v>460</v>
      </c>
      <c r="L66" s="27">
        <v>0.80599432968813278</v>
      </c>
      <c r="M66" s="27">
        <v>3.3616848926690965E-2</v>
      </c>
      <c r="N66" s="27">
        <v>0.16038882138517635</v>
      </c>
      <c r="O66" s="3"/>
      <c r="P66" s="3"/>
      <c r="Q66" s="29" t="s">
        <v>21</v>
      </c>
      <c r="R66" s="132"/>
    </row>
    <row r="67" spans="1:18" s="30" customFormat="1" x14ac:dyDescent="0.25">
      <c r="A67" s="22"/>
      <c r="B67" s="23">
        <v>58</v>
      </c>
      <c r="C67" s="136"/>
      <c r="D67" s="139"/>
      <c r="E67" s="142"/>
      <c r="F67" s="142"/>
      <c r="G67" s="142"/>
      <c r="H67" s="145"/>
      <c r="I67" s="24">
        <v>8</v>
      </c>
      <c r="J67" s="33">
        <v>10</v>
      </c>
      <c r="K67" s="26">
        <v>525</v>
      </c>
      <c r="L67" s="27">
        <v>0.79226955377921682</v>
      </c>
      <c r="M67" s="27">
        <v>3.075989072144086E-2</v>
      </c>
      <c r="N67" s="27">
        <v>0.17697055549934226</v>
      </c>
      <c r="O67" s="3"/>
      <c r="P67" s="3"/>
      <c r="Q67" s="29" t="s">
        <v>21</v>
      </c>
      <c r="R67" s="132"/>
    </row>
    <row r="68" spans="1:18" s="30" customFormat="1" x14ac:dyDescent="0.25">
      <c r="A68" s="22"/>
      <c r="B68" s="31">
        <v>59</v>
      </c>
      <c r="C68" s="134" t="s">
        <v>29</v>
      </c>
      <c r="D68" s="137">
        <v>0.4639694041867955</v>
      </c>
      <c r="E68" s="140">
        <v>6.1493558776167474E-2</v>
      </c>
      <c r="F68" s="140">
        <v>0.47453703703703703</v>
      </c>
      <c r="G68" s="140" t="s">
        <v>21</v>
      </c>
      <c r="H68" s="143">
        <v>1.0999999999999999E-2</v>
      </c>
      <c r="I68" s="32">
        <v>8</v>
      </c>
      <c r="J68" s="33">
        <v>10</v>
      </c>
      <c r="K68" s="34">
        <v>400</v>
      </c>
      <c r="L68" s="35">
        <v>0.67829066720419273</v>
      </c>
      <c r="M68" s="35">
        <v>4.4547470268091111E-2</v>
      </c>
      <c r="N68" s="35">
        <v>0.27716186252771619</v>
      </c>
      <c r="O68" s="35"/>
      <c r="P68" s="35"/>
      <c r="Q68" s="36" t="s">
        <v>21</v>
      </c>
      <c r="R68" s="132"/>
    </row>
    <row r="69" spans="1:18" s="30" customFormat="1" x14ac:dyDescent="0.25">
      <c r="A69" s="22"/>
      <c r="B69" s="23">
        <v>60</v>
      </c>
      <c r="C69" s="135"/>
      <c r="D69" s="138"/>
      <c r="E69" s="141"/>
      <c r="F69" s="141"/>
      <c r="G69" s="141"/>
      <c r="H69" s="144"/>
      <c r="I69" s="24">
        <v>8</v>
      </c>
      <c r="J69" s="33">
        <v>10</v>
      </c>
      <c r="K69" s="26">
        <v>460</v>
      </c>
      <c r="L69" s="27">
        <v>0.70671378091872794</v>
      </c>
      <c r="M69" s="27">
        <v>3.5436648157496212E-2</v>
      </c>
      <c r="N69" s="27">
        <v>0.25784957092377581</v>
      </c>
      <c r="O69" s="3"/>
      <c r="P69" s="3"/>
      <c r="Q69" s="29" t="s">
        <v>21</v>
      </c>
      <c r="R69" s="132"/>
    </row>
    <row r="70" spans="1:18" s="30" customFormat="1" x14ac:dyDescent="0.25">
      <c r="A70" s="22"/>
      <c r="B70" s="23">
        <v>61</v>
      </c>
      <c r="C70" s="136"/>
      <c r="D70" s="139"/>
      <c r="E70" s="142"/>
      <c r="F70" s="142"/>
      <c r="G70" s="142"/>
      <c r="H70" s="145"/>
      <c r="I70" s="24">
        <v>8</v>
      </c>
      <c r="J70" s="33">
        <v>10</v>
      </c>
      <c r="K70" s="26">
        <v>525</v>
      </c>
      <c r="L70" s="27">
        <v>0.78742545234003847</v>
      </c>
      <c r="M70" s="27">
        <v>2.6887698372586678E-2</v>
      </c>
      <c r="N70" s="27">
        <v>0.18568684928737494</v>
      </c>
      <c r="O70" s="3"/>
      <c r="P70" s="3"/>
      <c r="Q70" s="29" t="s">
        <v>21</v>
      </c>
      <c r="R70" s="133"/>
    </row>
    <row r="71" spans="1:18" s="30" customFormat="1" x14ac:dyDescent="0.25">
      <c r="A71" s="22"/>
      <c r="B71" s="31">
        <v>62</v>
      </c>
      <c r="C71" s="134" t="s">
        <v>30</v>
      </c>
      <c r="D71" s="137">
        <v>0.47838270616493189</v>
      </c>
      <c r="E71" s="140">
        <v>6.4051240992794231E-2</v>
      </c>
      <c r="F71" s="140">
        <v>0.45756605284227386</v>
      </c>
      <c r="G71" s="140">
        <v>8.1000000000000003E-2</v>
      </c>
      <c r="H71" s="143">
        <v>3.1E-2</v>
      </c>
      <c r="I71" s="32">
        <f>(K71-25)/15</f>
        <v>25</v>
      </c>
      <c r="J71" s="33">
        <v>8</v>
      </c>
      <c r="K71" s="34">
        <v>400</v>
      </c>
      <c r="L71" s="35">
        <v>0.72050632911392409</v>
      </c>
      <c r="M71" s="35">
        <v>5.083544303797468E-2</v>
      </c>
      <c r="N71" s="35">
        <v>0.22865822784810125</v>
      </c>
      <c r="O71" s="35"/>
      <c r="P71" s="35"/>
      <c r="Q71" s="36" t="s">
        <v>21</v>
      </c>
      <c r="R71" s="152">
        <v>6</v>
      </c>
    </row>
    <row r="72" spans="1:18" s="30" customFormat="1" x14ac:dyDescent="0.25">
      <c r="A72" s="22"/>
      <c r="B72" s="23">
        <v>63</v>
      </c>
      <c r="C72" s="135"/>
      <c r="D72" s="138"/>
      <c r="E72" s="141"/>
      <c r="F72" s="141"/>
      <c r="G72" s="141"/>
      <c r="H72" s="144"/>
      <c r="I72" s="24">
        <f t="shared" ref="I72:I75" si="4">(K72-25)/15</f>
        <v>30</v>
      </c>
      <c r="J72" s="25">
        <v>8</v>
      </c>
      <c r="K72" s="26">
        <v>475</v>
      </c>
      <c r="L72" s="27">
        <v>0.77399474641341681</v>
      </c>
      <c r="M72" s="27">
        <v>4.4150333400687004E-2</v>
      </c>
      <c r="N72" s="27">
        <v>0.18185492018589614</v>
      </c>
      <c r="O72" s="3"/>
      <c r="P72" s="3"/>
      <c r="Q72" s="29" t="s">
        <v>21</v>
      </c>
      <c r="R72" s="132"/>
    </row>
    <row r="73" spans="1:18" s="30" customFormat="1" x14ac:dyDescent="0.25">
      <c r="A73" s="22"/>
      <c r="B73" s="23">
        <v>64</v>
      </c>
      <c r="C73" s="136"/>
      <c r="D73" s="139"/>
      <c r="E73" s="142"/>
      <c r="F73" s="142"/>
      <c r="G73" s="142"/>
      <c r="H73" s="145"/>
      <c r="I73" s="24">
        <f>(K73-25)/15</f>
        <v>35</v>
      </c>
      <c r="J73" s="25">
        <v>8</v>
      </c>
      <c r="K73" s="26">
        <v>550</v>
      </c>
      <c r="L73" s="27">
        <v>0.83393939393939398</v>
      </c>
      <c r="M73" s="27">
        <v>3.7575757575757575E-2</v>
      </c>
      <c r="N73" s="27">
        <v>0.12848484848484848</v>
      </c>
      <c r="O73" s="3"/>
      <c r="P73" s="3"/>
      <c r="Q73" s="29" t="s">
        <v>21</v>
      </c>
      <c r="R73" s="132"/>
    </row>
    <row r="74" spans="1:18" s="30" customFormat="1" x14ac:dyDescent="0.25">
      <c r="A74" s="22"/>
      <c r="B74" s="31">
        <v>65</v>
      </c>
      <c r="C74" s="134" t="s">
        <v>31</v>
      </c>
      <c r="D74" s="137">
        <v>0.45463649108752252</v>
      </c>
      <c r="E74" s="140">
        <v>6.2086921690366517E-2</v>
      </c>
      <c r="F74" s="140">
        <v>0.48327658722211092</v>
      </c>
      <c r="G74" s="140">
        <v>6.3E-2</v>
      </c>
      <c r="H74" s="143">
        <v>1.2999999999999999E-2</v>
      </c>
      <c r="I74" s="32">
        <f>(K74-25)/15</f>
        <v>25</v>
      </c>
      <c r="J74" s="33">
        <v>8</v>
      </c>
      <c r="K74" s="34">
        <v>400</v>
      </c>
      <c r="L74" s="35">
        <v>0.72101962371029737</v>
      </c>
      <c r="M74" s="35">
        <v>4.9059275743475621E-2</v>
      </c>
      <c r="N74" s="35">
        <v>0.22992110054622703</v>
      </c>
      <c r="O74" s="35"/>
      <c r="P74" s="35"/>
      <c r="Q74" s="36" t="s">
        <v>21</v>
      </c>
      <c r="R74" s="132"/>
    </row>
    <row r="75" spans="1:18" s="30" customFormat="1" x14ac:dyDescent="0.25">
      <c r="A75" s="22"/>
      <c r="B75" s="23">
        <v>66</v>
      </c>
      <c r="C75" s="135"/>
      <c r="D75" s="138"/>
      <c r="E75" s="141"/>
      <c r="F75" s="141"/>
      <c r="G75" s="141"/>
      <c r="H75" s="144"/>
      <c r="I75" s="24">
        <f t="shared" si="4"/>
        <v>30</v>
      </c>
      <c r="J75" s="25">
        <v>8</v>
      </c>
      <c r="K75" s="26">
        <v>475</v>
      </c>
      <c r="L75" s="27">
        <v>0.75372533225936356</v>
      </c>
      <c r="M75" s="27">
        <v>3.9468385018123234E-2</v>
      </c>
      <c r="N75" s="27">
        <v>0.20680628272251314</v>
      </c>
      <c r="O75" s="3"/>
      <c r="P75" s="3"/>
      <c r="Q75" s="29" t="s">
        <v>21</v>
      </c>
      <c r="R75" s="132"/>
    </row>
    <row r="76" spans="1:18" s="30" customFormat="1" x14ac:dyDescent="0.25">
      <c r="A76" s="22"/>
      <c r="B76" s="23">
        <v>67</v>
      </c>
      <c r="C76" s="136"/>
      <c r="D76" s="139"/>
      <c r="E76" s="142"/>
      <c r="F76" s="142"/>
      <c r="G76" s="142"/>
      <c r="H76" s="145"/>
      <c r="I76" s="24">
        <f>(K76-25)/15</f>
        <v>35</v>
      </c>
      <c r="J76" s="25">
        <v>8</v>
      </c>
      <c r="K76" s="26">
        <v>550</v>
      </c>
      <c r="L76" s="27">
        <v>0.83753275549284412</v>
      </c>
      <c r="M76" s="27">
        <v>3.2453134448699864E-2</v>
      </c>
      <c r="N76" s="27">
        <v>0.13001411005845601</v>
      </c>
      <c r="O76" s="3"/>
      <c r="P76" s="3"/>
      <c r="Q76" s="29" t="s">
        <v>21</v>
      </c>
      <c r="R76" s="132"/>
    </row>
    <row r="77" spans="1:18" s="30" customFormat="1" x14ac:dyDescent="0.25">
      <c r="A77" s="22"/>
      <c r="B77" s="31">
        <v>68</v>
      </c>
      <c r="C77" s="134" t="s">
        <v>32</v>
      </c>
      <c r="D77" s="137">
        <v>0.71657646823010623</v>
      </c>
      <c r="E77" s="140">
        <v>4.7304068951693722E-2</v>
      </c>
      <c r="F77" s="140">
        <v>0.23611946281820007</v>
      </c>
      <c r="G77" s="140">
        <v>6.2E-2</v>
      </c>
      <c r="H77" s="143">
        <v>1.4E-2</v>
      </c>
      <c r="I77" s="32">
        <f>(K77-25)/15</f>
        <v>25</v>
      </c>
      <c r="J77" s="33">
        <v>8</v>
      </c>
      <c r="K77" s="34">
        <v>400</v>
      </c>
      <c r="L77" s="35">
        <v>0.71657646823010623</v>
      </c>
      <c r="M77" s="35">
        <v>4.7304068951693722E-2</v>
      </c>
      <c r="N77" s="35">
        <v>0.23611946281820007</v>
      </c>
      <c r="O77" s="35"/>
      <c r="P77" s="35"/>
      <c r="Q77" s="36" t="s">
        <v>21</v>
      </c>
      <c r="R77" s="132"/>
    </row>
    <row r="78" spans="1:18" s="30" customFormat="1" x14ac:dyDescent="0.25">
      <c r="A78" s="22"/>
      <c r="B78" s="23">
        <v>69</v>
      </c>
      <c r="C78" s="135"/>
      <c r="D78" s="138"/>
      <c r="E78" s="141"/>
      <c r="F78" s="141"/>
      <c r="G78" s="141"/>
      <c r="H78" s="144"/>
      <c r="I78" s="24">
        <f t="shared" ref="I78" si="5">(K78-25)/15</f>
        <v>30</v>
      </c>
      <c r="J78" s="25">
        <v>8</v>
      </c>
      <c r="K78" s="26">
        <v>475</v>
      </c>
      <c r="L78" s="27">
        <v>0.80502703785299423</v>
      </c>
      <c r="M78" s="27">
        <v>3.8153414780692972E-2</v>
      </c>
      <c r="N78" s="27">
        <v>0.15681954736631282</v>
      </c>
      <c r="O78" s="3"/>
      <c r="P78" s="3"/>
      <c r="Q78" s="29" t="s">
        <v>21</v>
      </c>
      <c r="R78" s="132"/>
    </row>
    <row r="79" spans="1:18" s="30" customFormat="1" x14ac:dyDescent="0.25">
      <c r="A79" s="22"/>
      <c r="B79" s="23">
        <v>70</v>
      </c>
      <c r="C79" s="136"/>
      <c r="D79" s="139"/>
      <c r="E79" s="142"/>
      <c r="F79" s="142"/>
      <c r="G79" s="142"/>
      <c r="H79" s="145"/>
      <c r="I79" s="24">
        <f>(K79-25)/15</f>
        <v>35</v>
      </c>
      <c r="J79" s="25">
        <v>8</v>
      </c>
      <c r="K79" s="26">
        <v>550</v>
      </c>
      <c r="L79" s="27">
        <v>0.81466639951913444</v>
      </c>
      <c r="M79" s="27">
        <v>3.5764375876577839E-2</v>
      </c>
      <c r="N79" s="27">
        <v>0.14956922460428779</v>
      </c>
      <c r="O79" s="3"/>
      <c r="P79" s="3"/>
      <c r="Q79" s="29" t="s">
        <v>21</v>
      </c>
      <c r="R79" s="132"/>
    </row>
    <row r="80" spans="1:18" s="30" customFormat="1" x14ac:dyDescent="0.25">
      <c r="A80" s="22"/>
      <c r="B80" s="31">
        <v>71</v>
      </c>
      <c r="C80" s="134" t="s">
        <v>33</v>
      </c>
      <c r="D80" s="137">
        <v>0.52668680765357501</v>
      </c>
      <c r="E80" s="140">
        <v>6.4451158106747231E-2</v>
      </c>
      <c r="F80" s="140">
        <v>0.40886203423967776</v>
      </c>
      <c r="G80" s="140">
        <v>7.0999999999999994E-2</v>
      </c>
      <c r="H80" s="143">
        <v>4.7E-2</v>
      </c>
      <c r="I80" s="32">
        <v>20</v>
      </c>
      <c r="J80" s="33">
        <v>0.5</v>
      </c>
      <c r="K80" s="34">
        <v>800</v>
      </c>
      <c r="L80" s="35">
        <v>0.78680203045685282</v>
      </c>
      <c r="M80" s="35">
        <v>2.1319796954314723E-2</v>
      </c>
      <c r="N80" s="35">
        <v>0.19187817258883255</v>
      </c>
      <c r="O80" s="35"/>
      <c r="P80" s="35"/>
      <c r="Q80" s="36">
        <v>0.2</v>
      </c>
      <c r="R80" s="152">
        <v>7</v>
      </c>
    </row>
    <row r="81" spans="1:18" s="30" customFormat="1" x14ac:dyDescent="0.25">
      <c r="A81" s="22"/>
      <c r="B81" s="23">
        <v>72</v>
      </c>
      <c r="C81" s="136"/>
      <c r="D81" s="139"/>
      <c r="E81" s="142"/>
      <c r="F81" s="142"/>
      <c r="G81" s="142"/>
      <c r="H81" s="145"/>
      <c r="I81" s="24">
        <v>20</v>
      </c>
      <c r="J81" s="25">
        <v>0.5</v>
      </c>
      <c r="K81" s="26">
        <v>1000</v>
      </c>
      <c r="L81" s="27">
        <v>0.84093211752786223</v>
      </c>
      <c r="M81" s="27">
        <v>1.1144883485309018E-2</v>
      </c>
      <c r="N81" s="27">
        <v>0.14792299898682887</v>
      </c>
      <c r="O81" s="3"/>
      <c r="P81" s="3"/>
      <c r="Q81" s="29">
        <v>0.14599999999999999</v>
      </c>
      <c r="R81" s="132"/>
    </row>
    <row r="82" spans="1:18" s="30" customFormat="1" x14ac:dyDescent="0.25">
      <c r="A82" s="22"/>
      <c r="B82" s="31">
        <v>73</v>
      </c>
      <c r="C82" s="134" t="s">
        <v>31</v>
      </c>
      <c r="D82" s="137">
        <v>0.45829145728643217</v>
      </c>
      <c r="E82" s="140">
        <v>6.5326633165829151E-2</v>
      </c>
      <c r="F82" s="140">
        <v>0.47638190954773868</v>
      </c>
      <c r="G82" s="140">
        <v>7.0999999999999994E-2</v>
      </c>
      <c r="H82" s="143">
        <v>3.2000000000000001E-2</v>
      </c>
      <c r="I82" s="32">
        <v>20</v>
      </c>
      <c r="J82" s="33">
        <v>0.5</v>
      </c>
      <c r="K82" s="34">
        <v>800</v>
      </c>
      <c r="L82" s="35">
        <v>0.77844914400805643</v>
      </c>
      <c r="M82" s="35">
        <v>1.9133937562940583E-2</v>
      </c>
      <c r="N82" s="35">
        <v>0.20241691842900297</v>
      </c>
      <c r="O82" s="35"/>
      <c r="P82" s="35"/>
      <c r="Q82" s="36">
        <v>0.13200000000000001</v>
      </c>
      <c r="R82" s="132"/>
    </row>
    <row r="83" spans="1:18" s="30" customFormat="1" x14ac:dyDescent="0.25">
      <c r="A83" s="22"/>
      <c r="B83" s="23">
        <v>74</v>
      </c>
      <c r="C83" s="136"/>
      <c r="D83" s="139"/>
      <c r="E83" s="142"/>
      <c r="F83" s="142"/>
      <c r="G83" s="142"/>
      <c r="H83" s="145"/>
      <c r="I83" s="24">
        <v>20</v>
      </c>
      <c r="J83" s="25">
        <v>0.5</v>
      </c>
      <c r="K83" s="26">
        <v>1000</v>
      </c>
      <c r="L83" s="27">
        <v>0.82038345105953581</v>
      </c>
      <c r="M83" s="27">
        <v>1.5136226034308781E-2</v>
      </c>
      <c r="N83" s="27">
        <v>0.16448032290615539</v>
      </c>
      <c r="O83" s="3"/>
      <c r="P83" s="3"/>
      <c r="Q83" s="29">
        <v>0.108</v>
      </c>
      <c r="R83" s="132"/>
    </row>
    <row r="84" spans="1:18" s="30" customFormat="1" x14ac:dyDescent="0.25">
      <c r="A84" s="22"/>
      <c r="B84" s="31">
        <v>75</v>
      </c>
      <c r="C84" s="134" t="s">
        <v>34</v>
      </c>
      <c r="D84" s="137">
        <v>0.48697394789579163</v>
      </c>
      <c r="E84" s="140">
        <v>5.6112224448897796E-2</v>
      </c>
      <c r="F84" s="140">
        <v>0.45691382765531058</v>
      </c>
      <c r="G84" s="140">
        <v>0.05</v>
      </c>
      <c r="H84" s="143">
        <v>3.0000000000000001E-3</v>
      </c>
      <c r="I84" s="32">
        <v>20</v>
      </c>
      <c r="J84" s="33">
        <v>0.5</v>
      </c>
      <c r="K84" s="34">
        <v>800</v>
      </c>
      <c r="L84" s="35">
        <v>0.90180360721442887</v>
      </c>
      <c r="M84" s="35">
        <v>1.8036072144288578E-2</v>
      </c>
      <c r="N84" s="35">
        <v>8.0160320641282562E-2</v>
      </c>
      <c r="O84" s="35"/>
      <c r="P84" s="35"/>
      <c r="Q84" s="36">
        <v>7.1999999999999995E-2</v>
      </c>
      <c r="R84" s="132"/>
    </row>
    <row r="85" spans="1:18" s="30" customFormat="1" x14ac:dyDescent="0.25">
      <c r="A85" s="22"/>
      <c r="B85" s="23">
        <v>76</v>
      </c>
      <c r="C85" s="136"/>
      <c r="D85" s="139"/>
      <c r="E85" s="142"/>
      <c r="F85" s="142"/>
      <c r="G85" s="142"/>
      <c r="H85" s="145"/>
      <c r="I85" s="24">
        <v>20</v>
      </c>
      <c r="J85" s="25">
        <v>0.5</v>
      </c>
      <c r="K85" s="26">
        <v>1000</v>
      </c>
      <c r="L85" s="27">
        <v>0.94684052156469412</v>
      </c>
      <c r="M85" s="27">
        <v>6.018054162487462E-3</v>
      </c>
      <c r="N85" s="27">
        <v>4.7141424272818484E-2</v>
      </c>
      <c r="O85" s="3"/>
      <c r="P85" s="3"/>
      <c r="Q85" s="29">
        <v>5.6000000000000001E-2</v>
      </c>
      <c r="R85" s="132"/>
    </row>
    <row r="86" spans="1:18" s="30" customFormat="1" x14ac:dyDescent="0.25">
      <c r="A86" s="22"/>
      <c r="B86" s="31">
        <v>77</v>
      </c>
      <c r="C86" s="134" t="s">
        <v>35</v>
      </c>
      <c r="D86" s="137">
        <v>0.46441987764301812</v>
      </c>
      <c r="E86" s="140">
        <v>4.1858967478802193E-3</v>
      </c>
      <c r="F86" s="140">
        <v>0.53139422560910166</v>
      </c>
      <c r="G86" s="140">
        <v>2.52E-2</v>
      </c>
      <c r="H86" s="143">
        <v>2.2599999999999999E-2</v>
      </c>
      <c r="I86" s="32">
        <v>5</v>
      </c>
      <c r="J86" s="33">
        <v>1</v>
      </c>
      <c r="K86" s="34">
        <v>300</v>
      </c>
      <c r="L86" s="35">
        <v>0.82389937106918198</v>
      </c>
      <c r="M86" s="35">
        <v>3.1446540880510077E-3</v>
      </c>
      <c r="N86" s="35">
        <v>0.17295597484276701</v>
      </c>
      <c r="O86" s="35"/>
      <c r="P86" s="35"/>
      <c r="Q86" s="36" t="s">
        <v>21</v>
      </c>
      <c r="R86" s="152">
        <v>8</v>
      </c>
    </row>
    <row r="87" spans="1:18" s="30" customFormat="1" x14ac:dyDescent="0.25">
      <c r="A87" s="22"/>
      <c r="B87" s="23">
        <v>78</v>
      </c>
      <c r="C87" s="135"/>
      <c r="D87" s="138"/>
      <c r="E87" s="141"/>
      <c r="F87" s="141"/>
      <c r="G87" s="141"/>
      <c r="H87" s="144"/>
      <c r="I87" s="24">
        <v>5</v>
      </c>
      <c r="J87" s="25">
        <v>1</v>
      </c>
      <c r="K87" s="26">
        <v>400</v>
      </c>
      <c r="L87" s="27">
        <v>0.87421383647798701</v>
      </c>
      <c r="M87" s="27">
        <v>6.2893081761020014E-3</v>
      </c>
      <c r="N87" s="27">
        <v>0.11949685534591099</v>
      </c>
      <c r="O87" s="3"/>
      <c r="P87" s="3"/>
      <c r="Q87" s="29" t="s">
        <v>21</v>
      </c>
      <c r="R87" s="132"/>
    </row>
    <row r="88" spans="1:18" s="30" customFormat="1" x14ac:dyDescent="0.25">
      <c r="A88" s="22"/>
      <c r="B88" s="23">
        <v>79</v>
      </c>
      <c r="C88" s="135"/>
      <c r="D88" s="138"/>
      <c r="E88" s="141"/>
      <c r="F88" s="141"/>
      <c r="G88" s="141"/>
      <c r="H88" s="144"/>
      <c r="I88" s="24">
        <v>5</v>
      </c>
      <c r="J88" s="25">
        <v>1</v>
      </c>
      <c r="K88" s="26">
        <v>500</v>
      </c>
      <c r="L88" s="27">
        <v>0.893081761006289</v>
      </c>
      <c r="M88" s="27">
        <v>6.2893081761010022E-3</v>
      </c>
      <c r="N88" s="27">
        <v>0.10062893081761</v>
      </c>
      <c r="O88" s="3"/>
      <c r="P88" s="3"/>
      <c r="Q88" s="29" t="s">
        <v>21</v>
      </c>
      <c r="R88" s="132"/>
    </row>
    <row r="89" spans="1:18" s="30" customFormat="1" x14ac:dyDescent="0.25">
      <c r="A89" s="22"/>
      <c r="B89" s="23">
        <v>80</v>
      </c>
      <c r="C89" s="136"/>
      <c r="D89" s="139"/>
      <c r="E89" s="142"/>
      <c r="F89" s="142"/>
      <c r="G89" s="142"/>
      <c r="H89" s="145"/>
      <c r="I89" s="24">
        <v>5</v>
      </c>
      <c r="J89" s="25">
        <v>1</v>
      </c>
      <c r="K89" s="26">
        <v>700</v>
      </c>
      <c r="L89" s="27">
        <v>0.93396226415094297</v>
      </c>
      <c r="M89" s="27">
        <v>6.2893081761011341E-3</v>
      </c>
      <c r="N89" s="27">
        <v>5.9748427672955899E-2</v>
      </c>
      <c r="O89" s="3"/>
      <c r="P89" s="3"/>
      <c r="Q89" s="29" t="s">
        <v>21</v>
      </c>
      <c r="R89" s="132"/>
    </row>
    <row r="90" spans="1:18" s="30" customFormat="1" x14ac:dyDescent="0.25">
      <c r="A90" s="22"/>
      <c r="B90" s="31">
        <v>81</v>
      </c>
      <c r="C90" s="134" t="s">
        <v>35</v>
      </c>
      <c r="D90" s="137">
        <v>0.46441987764301812</v>
      </c>
      <c r="E90" s="140">
        <v>4.1858967478802193E-3</v>
      </c>
      <c r="F90" s="140">
        <v>0.53139422560910166</v>
      </c>
      <c r="G90" s="140">
        <v>2.52E-2</v>
      </c>
      <c r="H90" s="143">
        <v>2.2599999999999999E-2</v>
      </c>
      <c r="I90" s="32">
        <v>5</v>
      </c>
      <c r="J90" s="33">
        <v>3</v>
      </c>
      <c r="K90" s="34">
        <v>300</v>
      </c>
      <c r="L90" s="35">
        <v>0.75471698113207497</v>
      </c>
      <c r="M90" s="35">
        <v>6.2893081761020153E-3</v>
      </c>
      <c r="N90" s="35">
        <v>0.23899371069182301</v>
      </c>
      <c r="O90" s="35"/>
      <c r="P90" s="35"/>
      <c r="Q90" s="36" t="s">
        <v>21</v>
      </c>
      <c r="R90" s="132"/>
    </row>
    <row r="91" spans="1:18" s="30" customFormat="1" x14ac:dyDescent="0.25">
      <c r="A91" s="22"/>
      <c r="B91" s="23">
        <v>82</v>
      </c>
      <c r="C91" s="135"/>
      <c r="D91" s="138"/>
      <c r="E91" s="141"/>
      <c r="F91" s="141"/>
      <c r="G91" s="141"/>
      <c r="H91" s="144"/>
      <c r="I91" s="24">
        <v>5</v>
      </c>
      <c r="J91" s="25">
        <v>3</v>
      </c>
      <c r="K91" s="26">
        <v>400</v>
      </c>
      <c r="L91" s="27">
        <v>0.85849056603773499</v>
      </c>
      <c r="M91" s="27">
        <v>3.1446540880520069E-3</v>
      </c>
      <c r="N91" s="27">
        <v>0.138364779874213</v>
      </c>
      <c r="O91" s="3"/>
      <c r="P91" s="3"/>
      <c r="Q91" s="29" t="s">
        <v>21</v>
      </c>
      <c r="R91" s="132"/>
    </row>
    <row r="92" spans="1:18" s="30" customFormat="1" x14ac:dyDescent="0.25">
      <c r="A92" s="22"/>
      <c r="B92" s="23">
        <v>83</v>
      </c>
      <c r="C92" s="135"/>
      <c r="D92" s="138"/>
      <c r="E92" s="141"/>
      <c r="F92" s="141"/>
      <c r="G92" s="141"/>
      <c r="H92" s="144"/>
      <c r="I92" s="24">
        <v>5</v>
      </c>
      <c r="J92" s="25">
        <v>3</v>
      </c>
      <c r="K92" s="26">
        <v>500</v>
      </c>
      <c r="L92" s="27">
        <v>0.86163522012578597</v>
      </c>
      <c r="M92" s="27">
        <v>3.1446540880510354E-3</v>
      </c>
      <c r="N92" s="27">
        <v>0.13522012578616299</v>
      </c>
      <c r="O92" s="3"/>
      <c r="P92" s="3"/>
      <c r="Q92" s="29" t="s">
        <v>21</v>
      </c>
      <c r="R92" s="132"/>
    </row>
    <row r="93" spans="1:18" s="30" customFormat="1" x14ac:dyDescent="0.25">
      <c r="A93" s="22"/>
      <c r="B93" s="23">
        <v>84</v>
      </c>
      <c r="C93" s="136"/>
      <c r="D93" s="139"/>
      <c r="E93" s="142"/>
      <c r="F93" s="142"/>
      <c r="G93" s="142"/>
      <c r="H93" s="145"/>
      <c r="I93" s="24">
        <v>5</v>
      </c>
      <c r="J93" s="25">
        <v>3</v>
      </c>
      <c r="K93" s="26">
        <v>700</v>
      </c>
      <c r="L93" s="27">
        <v>0.93710691823899295</v>
      </c>
      <c r="M93" s="27">
        <v>3.1446540880511534E-3</v>
      </c>
      <c r="N93" s="27">
        <v>5.9748427672955899E-2</v>
      </c>
      <c r="O93" s="3"/>
      <c r="P93" s="3"/>
      <c r="Q93" s="29" t="s">
        <v>21</v>
      </c>
      <c r="R93" s="132"/>
    </row>
    <row r="94" spans="1:18" s="30" customFormat="1" x14ac:dyDescent="0.25">
      <c r="A94" s="22"/>
      <c r="B94" s="31">
        <v>85</v>
      </c>
      <c r="C94" s="134" t="s">
        <v>36</v>
      </c>
      <c r="D94" s="137">
        <v>0.62394220846233228</v>
      </c>
      <c r="E94" s="140">
        <v>9.3704850361197106E-2</v>
      </c>
      <c r="F94" s="140">
        <v>0.28235294117647064</v>
      </c>
      <c r="G94" s="140">
        <v>5.7000000000000002E-2</v>
      </c>
      <c r="H94" s="143">
        <v>2.1999999999999999E-2</v>
      </c>
      <c r="I94" s="32">
        <v>100</v>
      </c>
      <c r="J94" s="33">
        <f>1/6</f>
        <v>0.16666666666666666</v>
      </c>
      <c r="K94" s="34">
        <v>400</v>
      </c>
      <c r="L94" s="35">
        <v>0.80349794238683114</v>
      </c>
      <c r="M94" s="35">
        <v>5.0411522633744855E-2</v>
      </c>
      <c r="N94" s="35">
        <v>0.1460905349794239</v>
      </c>
      <c r="O94" s="35"/>
      <c r="P94" s="35"/>
      <c r="Q94" s="36">
        <v>0.28214285714285703</v>
      </c>
      <c r="R94" s="152">
        <v>9</v>
      </c>
    </row>
    <row r="95" spans="1:18" s="30" customFormat="1" x14ac:dyDescent="0.25">
      <c r="A95" s="22"/>
      <c r="B95" s="23">
        <v>86</v>
      </c>
      <c r="C95" s="135"/>
      <c r="D95" s="138"/>
      <c r="E95" s="141"/>
      <c r="F95" s="141"/>
      <c r="G95" s="141"/>
      <c r="H95" s="144"/>
      <c r="I95" s="24">
        <v>100</v>
      </c>
      <c r="J95" s="25">
        <v>0.17</v>
      </c>
      <c r="K95" s="26">
        <v>500</v>
      </c>
      <c r="L95" s="27" t="s">
        <v>21</v>
      </c>
      <c r="M95" s="27" t="s">
        <v>21</v>
      </c>
      <c r="N95" s="27" t="s">
        <v>21</v>
      </c>
      <c r="O95" s="3"/>
      <c r="P95" s="3"/>
      <c r="Q95" s="29">
        <v>0.22</v>
      </c>
      <c r="R95" s="132"/>
    </row>
    <row r="96" spans="1:18" s="30" customFormat="1" x14ac:dyDescent="0.25">
      <c r="A96" s="22"/>
      <c r="B96" s="23">
        <v>87</v>
      </c>
      <c r="C96" s="135"/>
      <c r="D96" s="138"/>
      <c r="E96" s="141"/>
      <c r="F96" s="141"/>
      <c r="G96" s="141"/>
      <c r="H96" s="144"/>
      <c r="I96" s="24">
        <v>100</v>
      </c>
      <c r="J96" s="25">
        <v>0.17</v>
      </c>
      <c r="K96" s="26">
        <v>550</v>
      </c>
      <c r="L96" s="27" t="s">
        <v>21</v>
      </c>
      <c r="M96" s="27" t="s">
        <v>21</v>
      </c>
      <c r="N96" s="27" t="s">
        <v>21</v>
      </c>
      <c r="O96" s="3"/>
      <c r="P96" s="3"/>
      <c r="Q96" s="29">
        <v>0.187857142857142</v>
      </c>
      <c r="R96" s="132"/>
    </row>
    <row r="97" spans="1:18" s="30" customFormat="1" x14ac:dyDescent="0.25">
      <c r="A97" s="22"/>
      <c r="B97" s="23">
        <v>88</v>
      </c>
      <c r="C97" s="135"/>
      <c r="D97" s="138"/>
      <c r="E97" s="141"/>
      <c r="F97" s="141"/>
      <c r="G97" s="141"/>
      <c r="H97" s="144"/>
      <c r="I97" s="24">
        <v>100</v>
      </c>
      <c r="J97" s="25">
        <v>0.17</v>
      </c>
      <c r="K97" s="26">
        <v>600</v>
      </c>
      <c r="L97" s="27">
        <v>0.83794871794871795</v>
      </c>
      <c r="M97" s="27">
        <v>3.487179487179487E-2</v>
      </c>
      <c r="N97" s="27">
        <v>0.1271794871794871</v>
      </c>
      <c r="O97" s="3"/>
      <c r="P97" s="3"/>
      <c r="Q97" s="29">
        <v>0.17285714285714199</v>
      </c>
      <c r="R97" s="132"/>
    </row>
    <row r="98" spans="1:18" s="30" customFormat="1" x14ac:dyDescent="0.25">
      <c r="A98" s="22"/>
      <c r="B98" s="23">
        <v>89</v>
      </c>
      <c r="C98" s="135"/>
      <c r="D98" s="138"/>
      <c r="E98" s="141"/>
      <c r="F98" s="141"/>
      <c r="G98" s="141"/>
      <c r="H98" s="144"/>
      <c r="I98" s="24">
        <v>100</v>
      </c>
      <c r="J98" s="25">
        <v>0.17</v>
      </c>
      <c r="K98" s="26">
        <v>700</v>
      </c>
      <c r="L98" s="27">
        <v>0.86442405708460757</v>
      </c>
      <c r="M98" s="27">
        <v>1.7329255861365953E-2</v>
      </c>
      <c r="N98" s="27">
        <v>0.11824668705402645</v>
      </c>
      <c r="O98" s="3"/>
      <c r="P98" s="3"/>
      <c r="Q98" s="29">
        <v>0.153571428571428</v>
      </c>
      <c r="R98" s="132"/>
    </row>
    <row r="99" spans="1:18" s="30" customFormat="1" x14ac:dyDescent="0.25">
      <c r="A99" s="22"/>
      <c r="B99" s="23">
        <v>90</v>
      </c>
      <c r="C99" s="135"/>
      <c r="D99" s="138"/>
      <c r="E99" s="141"/>
      <c r="F99" s="141"/>
      <c r="G99" s="141"/>
      <c r="H99" s="144"/>
      <c r="I99" s="24">
        <v>300</v>
      </c>
      <c r="J99" s="25">
        <v>0.17</v>
      </c>
      <c r="K99" s="26">
        <v>400</v>
      </c>
      <c r="L99" s="27">
        <v>0.80578512396694213</v>
      </c>
      <c r="M99" s="27">
        <v>4.9586776859504134E-2</v>
      </c>
      <c r="N99" s="27">
        <v>0.14462809917355374</v>
      </c>
      <c r="O99" s="3"/>
      <c r="P99" s="3"/>
      <c r="Q99" s="29">
        <v>0.25</v>
      </c>
      <c r="R99" s="132"/>
    </row>
    <row r="100" spans="1:18" s="30" customFormat="1" x14ac:dyDescent="0.25">
      <c r="A100" s="22"/>
      <c r="B100" s="23">
        <v>91</v>
      </c>
      <c r="C100" s="135"/>
      <c r="D100" s="138"/>
      <c r="E100" s="141"/>
      <c r="F100" s="141"/>
      <c r="G100" s="141"/>
      <c r="H100" s="144"/>
      <c r="I100" s="24">
        <v>300</v>
      </c>
      <c r="J100" s="25">
        <v>0.17</v>
      </c>
      <c r="K100" s="26">
        <v>500</v>
      </c>
      <c r="L100" s="27" t="s">
        <v>21</v>
      </c>
      <c r="M100" s="27" t="s">
        <v>21</v>
      </c>
      <c r="N100" s="27" t="s">
        <v>21</v>
      </c>
      <c r="O100" s="3"/>
      <c r="P100" s="3"/>
      <c r="Q100" s="29">
        <v>0.203191489361702</v>
      </c>
      <c r="R100" s="132"/>
    </row>
    <row r="101" spans="1:18" s="30" customFormat="1" x14ac:dyDescent="0.25">
      <c r="A101" s="22"/>
      <c r="B101" s="23">
        <v>92</v>
      </c>
      <c r="C101" s="135"/>
      <c r="D101" s="138"/>
      <c r="E101" s="141"/>
      <c r="F101" s="141"/>
      <c r="G101" s="141"/>
      <c r="H101" s="144"/>
      <c r="I101" s="24">
        <v>300</v>
      </c>
      <c r="J101" s="25">
        <v>0.17</v>
      </c>
      <c r="K101" s="26">
        <v>550</v>
      </c>
      <c r="L101" s="27" t="s">
        <v>21</v>
      </c>
      <c r="M101" s="27" t="s">
        <v>21</v>
      </c>
      <c r="N101" s="27" t="s">
        <v>21</v>
      </c>
      <c r="O101" s="3"/>
      <c r="P101" s="3"/>
      <c r="Q101" s="29">
        <v>0.17127659574468002</v>
      </c>
      <c r="R101" s="132"/>
    </row>
    <row r="102" spans="1:18" s="30" customFormat="1" x14ac:dyDescent="0.25">
      <c r="A102" s="22"/>
      <c r="B102" s="23">
        <v>93</v>
      </c>
      <c r="C102" s="135"/>
      <c r="D102" s="138"/>
      <c r="E102" s="141"/>
      <c r="F102" s="141"/>
      <c r="G102" s="141"/>
      <c r="H102" s="144"/>
      <c r="I102" s="24">
        <v>300</v>
      </c>
      <c r="J102" s="25">
        <v>0.17</v>
      </c>
      <c r="K102" s="26">
        <v>600</v>
      </c>
      <c r="L102" s="27">
        <v>0.84686536485097641</v>
      </c>
      <c r="M102" s="27">
        <v>3.9054470709146964E-2</v>
      </c>
      <c r="N102" s="27">
        <v>0.11408016443987667</v>
      </c>
      <c r="O102" s="3"/>
      <c r="P102" s="3"/>
      <c r="Q102" s="29">
        <v>0.16702127659574401</v>
      </c>
      <c r="R102" s="132"/>
    </row>
    <row r="103" spans="1:18" s="30" customFormat="1" x14ac:dyDescent="0.25">
      <c r="A103" s="22"/>
      <c r="B103" s="23">
        <v>94</v>
      </c>
      <c r="C103" s="135"/>
      <c r="D103" s="138"/>
      <c r="E103" s="141"/>
      <c r="F103" s="141"/>
      <c r="G103" s="141"/>
      <c r="H103" s="144"/>
      <c r="I103" s="24">
        <v>300</v>
      </c>
      <c r="J103" s="25">
        <v>0.17</v>
      </c>
      <c r="K103" s="26">
        <v>700</v>
      </c>
      <c r="L103" s="27">
        <v>0.8677517802644964</v>
      </c>
      <c r="M103" s="27">
        <v>2.1363173957273652E-2</v>
      </c>
      <c r="N103" s="27">
        <v>0.11088504577822997</v>
      </c>
      <c r="O103" s="3"/>
      <c r="P103" s="3"/>
      <c r="Q103" s="29">
        <v>0.15638297872340401</v>
      </c>
      <c r="R103" s="132"/>
    </row>
    <row r="104" spans="1:18" s="30" customFormat="1" x14ac:dyDescent="0.25">
      <c r="A104" s="22"/>
      <c r="B104" s="23">
        <v>95</v>
      </c>
      <c r="C104" s="135"/>
      <c r="D104" s="138"/>
      <c r="E104" s="141"/>
      <c r="F104" s="141"/>
      <c r="G104" s="141"/>
      <c r="H104" s="144"/>
      <c r="I104" s="24">
        <v>800</v>
      </c>
      <c r="J104" s="25">
        <v>0.17</v>
      </c>
      <c r="K104" s="26">
        <v>400</v>
      </c>
      <c r="L104" s="27">
        <v>0.81320949432404532</v>
      </c>
      <c r="M104" s="27">
        <v>5.3663570691434466E-2</v>
      </c>
      <c r="N104" s="27">
        <v>0.13312693498452011</v>
      </c>
      <c r="O104" s="3"/>
      <c r="P104" s="3"/>
      <c r="Q104" s="29">
        <v>0.24460431654676199</v>
      </c>
      <c r="R104" s="132"/>
    </row>
    <row r="105" spans="1:18" s="30" customFormat="1" x14ac:dyDescent="0.25">
      <c r="A105" s="22"/>
      <c r="B105" s="23">
        <v>96</v>
      </c>
      <c r="C105" s="135"/>
      <c r="D105" s="138"/>
      <c r="E105" s="141"/>
      <c r="F105" s="141"/>
      <c r="G105" s="141"/>
      <c r="H105" s="144"/>
      <c r="I105" s="24">
        <v>800</v>
      </c>
      <c r="J105" s="25">
        <v>0.17</v>
      </c>
      <c r="K105" s="26">
        <v>500</v>
      </c>
      <c r="L105" s="27" t="s">
        <v>21</v>
      </c>
      <c r="M105" s="27" t="s">
        <v>21</v>
      </c>
      <c r="N105" s="27" t="s">
        <v>21</v>
      </c>
      <c r="O105" s="3"/>
      <c r="P105" s="3"/>
      <c r="Q105" s="29">
        <v>0.17985611510791302</v>
      </c>
      <c r="R105" s="132"/>
    </row>
    <row r="106" spans="1:18" s="30" customFormat="1" x14ac:dyDescent="0.25">
      <c r="A106" s="22"/>
      <c r="B106" s="23">
        <v>97</v>
      </c>
      <c r="C106" s="135"/>
      <c r="D106" s="138"/>
      <c r="E106" s="141"/>
      <c r="F106" s="141"/>
      <c r="G106" s="141"/>
      <c r="H106" s="144"/>
      <c r="I106" s="24">
        <v>800</v>
      </c>
      <c r="J106" s="25">
        <v>0.17</v>
      </c>
      <c r="K106" s="26">
        <v>550</v>
      </c>
      <c r="L106" s="27" t="s">
        <v>21</v>
      </c>
      <c r="M106" s="27" t="s">
        <v>21</v>
      </c>
      <c r="N106" s="27" t="s">
        <v>21</v>
      </c>
      <c r="O106" s="3"/>
      <c r="P106" s="3"/>
      <c r="Q106" s="29">
        <v>0.164748201438848</v>
      </c>
      <c r="R106" s="132"/>
    </row>
    <row r="107" spans="1:18" s="30" customFormat="1" x14ac:dyDescent="0.25">
      <c r="A107" s="22"/>
      <c r="B107" s="23">
        <v>98</v>
      </c>
      <c r="C107" s="135"/>
      <c r="D107" s="138"/>
      <c r="E107" s="141"/>
      <c r="F107" s="141"/>
      <c r="G107" s="141"/>
      <c r="H107" s="144"/>
      <c r="I107" s="24">
        <v>800</v>
      </c>
      <c r="J107" s="25">
        <v>0.17</v>
      </c>
      <c r="K107" s="26">
        <v>600</v>
      </c>
      <c r="L107" s="27">
        <v>0.85154639175257729</v>
      </c>
      <c r="M107" s="27">
        <v>3.711340206185567E-2</v>
      </c>
      <c r="N107" s="27">
        <v>0.11134020618556713</v>
      </c>
      <c r="O107" s="3"/>
      <c r="P107" s="3"/>
      <c r="Q107" s="29">
        <v>0.15179856115107898</v>
      </c>
      <c r="R107" s="132"/>
    </row>
    <row r="108" spans="1:18" s="30" customFormat="1" x14ac:dyDescent="0.25">
      <c r="A108" s="22"/>
      <c r="B108" s="23">
        <v>99</v>
      </c>
      <c r="C108" s="136"/>
      <c r="D108" s="139"/>
      <c r="E108" s="142"/>
      <c r="F108" s="142"/>
      <c r="G108" s="142"/>
      <c r="H108" s="145"/>
      <c r="I108" s="24">
        <v>800</v>
      </c>
      <c r="J108" s="25">
        <v>0.17</v>
      </c>
      <c r="K108" s="26">
        <v>700</v>
      </c>
      <c r="L108" s="27">
        <v>0.88580246913580252</v>
      </c>
      <c r="M108" s="27">
        <v>2.3662551440329218E-2</v>
      </c>
      <c r="N108" s="27">
        <v>9.0534979423868331E-2</v>
      </c>
      <c r="O108" s="3"/>
      <c r="P108" s="3"/>
      <c r="Q108" s="29">
        <v>0.14316546762589899</v>
      </c>
      <c r="R108" s="132"/>
    </row>
    <row r="109" spans="1:18" s="30" customFormat="1" x14ac:dyDescent="0.25">
      <c r="A109" s="22"/>
      <c r="B109" s="31">
        <v>100</v>
      </c>
      <c r="C109" s="134" t="s">
        <v>37</v>
      </c>
      <c r="D109" s="137">
        <v>0.43933054393305443</v>
      </c>
      <c r="E109" s="140">
        <v>6.3807531380753138E-2</v>
      </c>
      <c r="F109" s="140">
        <v>0.4968619246861925</v>
      </c>
      <c r="G109" s="140">
        <v>8.4000000000000005E-2</v>
      </c>
      <c r="H109" s="143">
        <v>3.9E-2</v>
      </c>
      <c r="I109" s="32">
        <v>6</v>
      </c>
      <c r="J109" s="33">
        <f>1/3</f>
        <v>0.33333333333333331</v>
      </c>
      <c r="K109" s="34">
        <v>400</v>
      </c>
      <c r="L109" s="35">
        <v>0.76891615541922298</v>
      </c>
      <c r="M109" s="35">
        <v>5.0102249488752561E-2</v>
      </c>
      <c r="N109" s="35">
        <v>0.18098159509202444</v>
      </c>
      <c r="O109" s="35"/>
      <c r="P109" s="35"/>
      <c r="Q109" s="36">
        <v>0.47857142857142798</v>
      </c>
      <c r="R109" s="152">
        <v>10</v>
      </c>
    </row>
    <row r="110" spans="1:18" s="30" customFormat="1" x14ac:dyDescent="0.25">
      <c r="A110" s="22"/>
      <c r="B110" s="23">
        <v>101</v>
      </c>
      <c r="C110" s="135"/>
      <c r="D110" s="138"/>
      <c r="E110" s="141"/>
      <c r="F110" s="141"/>
      <c r="G110" s="141"/>
      <c r="H110" s="144"/>
      <c r="I110" s="24">
        <v>6</v>
      </c>
      <c r="J110" s="25">
        <v>0.33</v>
      </c>
      <c r="K110" s="26">
        <v>500</v>
      </c>
      <c r="L110" s="27">
        <v>0.7957317073170731</v>
      </c>
      <c r="M110" s="27">
        <v>3.6585365853658534E-2</v>
      </c>
      <c r="N110" s="27">
        <v>0.16768292682926841</v>
      </c>
      <c r="O110" s="3"/>
      <c r="P110" s="3"/>
      <c r="Q110" s="29">
        <v>0.42499999999999999</v>
      </c>
      <c r="R110" s="132"/>
    </row>
    <row r="111" spans="1:18" s="30" customFormat="1" x14ac:dyDescent="0.25">
      <c r="A111" s="22"/>
      <c r="B111" s="23">
        <v>102</v>
      </c>
      <c r="C111" s="136"/>
      <c r="D111" s="139"/>
      <c r="E111" s="142"/>
      <c r="F111" s="142"/>
      <c r="G111" s="142"/>
      <c r="H111" s="145"/>
      <c r="I111" s="24">
        <v>6</v>
      </c>
      <c r="J111" s="25">
        <v>0.33</v>
      </c>
      <c r="K111" s="26">
        <v>600</v>
      </c>
      <c r="L111" s="27">
        <v>0.8324873096446701</v>
      </c>
      <c r="M111" s="27">
        <v>2.4365482233502538E-2</v>
      </c>
      <c r="N111" s="27">
        <v>0.14314720812182735</v>
      </c>
      <c r="O111" s="3"/>
      <c r="P111" s="3"/>
      <c r="Q111" s="29">
        <v>0.246428571428571</v>
      </c>
      <c r="R111" s="132"/>
    </row>
    <row r="112" spans="1:18" s="30" customFormat="1" x14ac:dyDescent="0.25">
      <c r="A112" s="22"/>
      <c r="B112" s="31">
        <v>103</v>
      </c>
      <c r="C112" s="134" t="s">
        <v>38</v>
      </c>
      <c r="D112" s="137">
        <v>0.50305764411027565</v>
      </c>
      <c r="E112" s="140">
        <v>6.0952380952380952E-2</v>
      </c>
      <c r="F112" s="140">
        <v>0.43598997493734337</v>
      </c>
      <c r="G112" s="140">
        <v>6.7699999999999996E-2</v>
      </c>
      <c r="H112" s="143">
        <v>5.5999999999999999E-3</v>
      </c>
      <c r="I112" s="32"/>
      <c r="J112" s="37"/>
      <c r="K112" s="34">
        <v>350</v>
      </c>
      <c r="L112" s="35">
        <v>0.79771107318542311</v>
      </c>
      <c r="M112" s="35">
        <v>3.6442124284710373E-2</v>
      </c>
      <c r="N112" s="35">
        <v>0.16584680252986658</v>
      </c>
      <c r="O112" s="35"/>
      <c r="P112" s="35"/>
      <c r="Q112" s="36">
        <v>0.30730000000000002</v>
      </c>
      <c r="R112" s="152">
        <v>11</v>
      </c>
    </row>
    <row r="113" spans="1:18" s="30" customFormat="1" x14ac:dyDescent="0.25">
      <c r="A113" s="22"/>
      <c r="B113" s="23">
        <v>104</v>
      </c>
      <c r="C113" s="135"/>
      <c r="D113" s="138"/>
      <c r="E113" s="153"/>
      <c r="F113" s="141"/>
      <c r="G113" s="141"/>
      <c r="H113" s="144"/>
      <c r="I113" s="24"/>
      <c r="J113" s="38"/>
      <c r="K113" s="26">
        <v>450</v>
      </c>
      <c r="L113" s="27">
        <v>0.85519180558345043</v>
      </c>
      <c r="M113" s="27">
        <v>2.79172524603334E-2</v>
      </c>
      <c r="N113" s="27">
        <v>0.11689094195621612</v>
      </c>
      <c r="O113" s="3"/>
      <c r="P113" s="3"/>
      <c r="Q113" s="29">
        <v>0.25019999999999998</v>
      </c>
      <c r="R113" s="132"/>
    </row>
    <row r="114" spans="1:18" s="30" customFormat="1" x14ac:dyDescent="0.25">
      <c r="A114" s="22"/>
      <c r="B114" s="23">
        <v>105</v>
      </c>
      <c r="C114" s="136"/>
      <c r="D114" s="139"/>
      <c r="E114" s="142"/>
      <c r="F114" s="142"/>
      <c r="G114" s="142"/>
      <c r="H114" s="145"/>
      <c r="I114" s="24"/>
      <c r="J114" s="38"/>
      <c r="K114" s="26">
        <v>550</v>
      </c>
      <c r="L114" s="27">
        <v>0.88863202331892654</v>
      </c>
      <c r="M114" s="27">
        <v>2.5329178811940901E-2</v>
      </c>
      <c r="N114" s="27">
        <v>8.6038797869132599E-2</v>
      </c>
      <c r="O114" s="3"/>
      <c r="P114" s="3"/>
      <c r="Q114" s="29">
        <v>0.1908</v>
      </c>
      <c r="R114" s="132"/>
    </row>
    <row r="115" spans="1:18" s="30" customFormat="1" x14ac:dyDescent="0.25">
      <c r="A115" s="22"/>
      <c r="B115" s="31">
        <v>106</v>
      </c>
      <c r="C115" s="134" t="s">
        <v>39</v>
      </c>
      <c r="D115" s="137">
        <v>0.51253397765025666</v>
      </c>
      <c r="E115" s="140">
        <v>6.0706735125339778E-2</v>
      </c>
      <c r="F115" s="140">
        <v>0.42675928722440354</v>
      </c>
      <c r="G115" s="140">
        <v>8.09E-2</v>
      </c>
      <c r="H115" s="143">
        <v>3.73E-2</v>
      </c>
      <c r="I115" s="32"/>
      <c r="J115" s="37"/>
      <c r="K115" s="34">
        <v>350</v>
      </c>
      <c r="L115" s="35">
        <v>0.74746963562753033</v>
      </c>
      <c r="M115" s="35">
        <v>4.0688259109311738E-2</v>
      </c>
      <c r="N115" s="35">
        <v>0.21184210526315797</v>
      </c>
      <c r="O115" s="35"/>
      <c r="P115" s="35"/>
      <c r="Q115" s="36">
        <v>0.41049999999999998</v>
      </c>
      <c r="R115" s="132"/>
    </row>
    <row r="116" spans="1:18" s="30" customFormat="1" x14ac:dyDescent="0.25">
      <c r="A116" s="22"/>
      <c r="B116" s="23">
        <v>107</v>
      </c>
      <c r="C116" s="135"/>
      <c r="D116" s="138"/>
      <c r="E116" s="141"/>
      <c r="F116" s="141"/>
      <c r="G116" s="141"/>
      <c r="H116" s="144"/>
      <c r="I116" s="24"/>
      <c r="J116" s="38"/>
      <c r="K116" s="26">
        <v>450</v>
      </c>
      <c r="L116" s="27">
        <v>0.83966372936290901</v>
      </c>
      <c r="M116" s="27">
        <v>2.7043451838347006E-2</v>
      </c>
      <c r="N116" s="27">
        <v>0.13329281879874402</v>
      </c>
      <c r="O116" s="3"/>
      <c r="P116" s="3"/>
      <c r="Q116" s="29">
        <v>0.3196</v>
      </c>
      <c r="R116" s="132"/>
    </row>
    <row r="117" spans="1:18" s="30" customFormat="1" x14ac:dyDescent="0.25">
      <c r="A117" s="22"/>
      <c r="B117" s="23">
        <v>108</v>
      </c>
      <c r="C117" s="136"/>
      <c r="D117" s="139"/>
      <c r="E117" s="142"/>
      <c r="F117" s="142"/>
      <c r="G117" s="142"/>
      <c r="H117" s="145"/>
      <c r="I117" s="24"/>
      <c r="J117" s="38"/>
      <c r="K117" s="26">
        <v>550</v>
      </c>
      <c r="L117" s="27">
        <v>0.87249747219413565</v>
      </c>
      <c r="M117" s="27">
        <v>2.3053589484327605E-2</v>
      </c>
      <c r="N117" s="27">
        <v>0.10444893832153676</v>
      </c>
      <c r="O117" s="3"/>
      <c r="P117" s="3"/>
      <c r="Q117" s="29">
        <v>0.29299999999999998</v>
      </c>
      <c r="R117" s="132"/>
    </row>
    <row r="118" spans="1:18" s="30" customFormat="1" x14ac:dyDescent="0.25">
      <c r="A118" s="22"/>
      <c r="B118" s="31">
        <v>109</v>
      </c>
      <c r="C118" s="134" t="s">
        <v>40</v>
      </c>
      <c r="D118" s="137">
        <v>0.49353901632775715</v>
      </c>
      <c r="E118" s="140">
        <v>6.0703195432234791E-2</v>
      </c>
      <c r="F118" s="140">
        <v>0.44575778824000795</v>
      </c>
      <c r="G118" s="140">
        <v>7.6300000000000007E-2</v>
      </c>
      <c r="H118" s="143">
        <v>5.4999999999999997E-3</v>
      </c>
      <c r="I118" s="32"/>
      <c r="J118" s="37"/>
      <c r="K118" s="34">
        <v>350</v>
      </c>
      <c r="L118" s="35">
        <v>0.76670680313064421</v>
      </c>
      <c r="M118" s="35">
        <v>3.92333935380293E-2</v>
      </c>
      <c r="N118" s="35">
        <v>0.19405980333132655</v>
      </c>
      <c r="O118" s="35"/>
      <c r="P118" s="35"/>
      <c r="Q118" s="36">
        <v>0.29089999999999999</v>
      </c>
      <c r="R118" s="132"/>
    </row>
    <row r="119" spans="1:18" s="30" customFormat="1" x14ac:dyDescent="0.25">
      <c r="A119" s="22"/>
      <c r="B119" s="23">
        <v>110</v>
      </c>
      <c r="C119" s="135"/>
      <c r="D119" s="138"/>
      <c r="E119" s="141"/>
      <c r="F119" s="141"/>
      <c r="G119" s="141"/>
      <c r="H119" s="144"/>
      <c r="I119" s="24"/>
      <c r="J119" s="38"/>
      <c r="K119" s="26">
        <v>450</v>
      </c>
      <c r="L119" s="27">
        <v>0.8697398814904086</v>
      </c>
      <c r="M119" s="27">
        <v>2.8522647383750124E-2</v>
      </c>
      <c r="N119" s="27">
        <v>0.10173747112584121</v>
      </c>
      <c r="O119" s="3"/>
      <c r="P119" s="3"/>
      <c r="Q119" s="29">
        <v>0.24809999999999999</v>
      </c>
      <c r="R119" s="132"/>
    </row>
    <row r="120" spans="1:18" s="30" customFormat="1" x14ac:dyDescent="0.25">
      <c r="A120" s="22"/>
      <c r="B120" s="23">
        <v>111</v>
      </c>
      <c r="C120" s="136"/>
      <c r="D120" s="139"/>
      <c r="E120" s="142"/>
      <c r="F120" s="142"/>
      <c r="G120" s="142"/>
      <c r="H120" s="145"/>
      <c r="I120" s="24"/>
      <c r="J120" s="38"/>
      <c r="K120" s="26">
        <v>550</v>
      </c>
      <c r="L120" s="27">
        <v>0.90816839143976691</v>
      </c>
      <c r="M120" s="27">
        <v>2.0596804983422083E-2</v>
      </c>
      <c r="N120" s="27">
        <v>7.1234803576811043E-2</v>
      </c>
      <c r="O120" s="3"/>
      <c r="P120" s="3"/>
      <c r="Q120" s="29">
        <v>0.21809999999999999</v>
      </c>
      <c r="R120" s="132"/>
    </row>
    <row r="121" spans="1:18" s="30" customFormat="1" x14ac:dyDescent="0.25">
      <c r="A121" s="22"/>
      <c r="B121" s="31">
        <v>112</v>
      </c>
      <c r="C121" s="134" t="s">
        <v>41</v>
      </c>
      <c r="D121" s="137">
        <v>0.5679873930661864</v>
      </c>
      <c r="E121" s="140">
        <v>8.4871679423683025E-2</v>
      </c>
      <c r="F121" s="140">
        <v>0.34714092751013054</v>
      </c>
      <c r="G121" s="140" t="s">
        <v>21</v>
      </c>
      <c r="H121" s="143">
        <v>6.7999999999999996E-3</v>
      </c>
      <c r="I121" s="32">
        <v>10</v>
      </c>
      <c r="J121" s="33"/>
      <c r="K121" s="34">
        <v>300</v>
      </c>
      <c r="L121" s="35">
        <v>0.67828288918364876</v>
      </c>
      <c r="M121" s="35">
        <v>6.969733510189316E-2</v>
      </c>
      <c r="N121" s="35">
        <v>0.25201977571445794</v>
      </c>
      <c r="O121" s="35"/>
      <c r="P121" s="35"/>
      <c r="Q121" s="36">
        <v>0.89290000000000003</v>
      </c>
      <c r="R121" s="152">
        <v>12</v>
      </c>
    </row>
    <row r="122" spans="1:18" s="30" customFormat="1" x14ac:dyDescent="0.25">
      <c r="A122" s="22"/>
      <c r="B122" s="23">
        <v>113</v>
      </c>
      <c r="C122" s="135"/>
      <c r="D122" s="138"/>
      <c r="E122" s="141"/>
      <c r="F122" s="141"/>
      <c r="G122" s="141"/>
      <c r="H122" s="144"/>
      <c r="I122" s="24"/>
      <c r="J122" s="25"/>
      <c r="K122" s="26">
        <v>400</v>
      </c>
      <c r="L122" s="27">
        <v>0.76818622696411243</v>
      </c>
      <c r="M122" s="27">
        <v>5.6619786614936954E-2</v>
      </c>
      <c r="N122" s="27">
        <v>0.17519398642095052</v>
      </c>
      <c r="O122" s="3"/>
      <c r="P122" s="3"/>
      <c r="Q122" s="29">
        <v>0.56410000000000005</v>
      </c>
      <c r="R122" s="132"/>
    </row>
    <row r="123" spans="1:18" s="30" customFormat="1" x14ac:dyDescent="0.25">
      <c r="A123" s="22"/>
      <c r="B123" s="23">
        <v>114</v>
      </c>
      <c r="C123" s="135"/>
      <c r="D123" s="138"/>
      <c r="E123" s="141"/>
      <c r="F123" s="141"/>
      <c r="G123" s="141"/>
      <c r="H123" s="144"/>
      <c r="I123" s="24"/>
      <c r="J123" s="25"/>
      <c r="K123" s="26">
        <v>500</v>
      </c>
      <c r="L123" s="27">
        <v>0.79546000480422774</v>
      </c>
      <c r="M123" s="27">
        <v>3.8313716070141723E-2</v>
      </c>
      <c r="N123" s="27">
        <v>0.16622627912563054</v>
      </c>
      <c r="O123" s="3"/>
      <c r="P123" s="3"/>
      <c r="Q123" s="29">
        <v>0.4819</v>
      </c>
      <c r="R123" s="132"/>
    </row>
    <row r="124" spans="1:18" s="30" customFormat="1" x14ac:dyDescent="0.25">
      <c r="A124" s="22"/>
      <c r="B124" s="23">
        <v>115</v>
      </c>
      <c r="C124" s="135"/>
      <c r="D124" s="138"/>
      <c r="E124" s="141"/>
      <c r="F124" s="141"/>
      <c r="G124" s="141"/>
      <c r="H124" s="144"/>
      <c r="I124" s="24"/>
      <c r="J124" s="25"/>
      <c r="K124" s="26">
        <v>600</v>
      </c>
      <c r="L124" s="27">
        <v>0.78145615928991241</v>
      </c>
      <c r="M124" s="27">
        <v>3.5264483627204031E-2</v>
      </c>
      <c r="N124" s="27">
        <v>0.18327935708288351</v>
      </c>
      <c r="O124" s="3"/>
      <c r="P124" s="3"/>
      <c r="Q124" s="29">
        <v>0.42699999999999999</v>
      </c>
      <c r="R124" s="132"/>
    </row>
    <row r="125" spans="1:18" s="30" customFormat="1" x14ac:dyDescent="0.25">
      <c r="A125" s="22"/>
      <c r="B125" s="23">
        <v>116</v>
      </c>
      <c r="C125" s="135"/>
      <c r="D125" s="138"/>
      <c r="E125" s="141"/>
      <c r="F125" s="141"/>
      <c r="G125" s="141"/>
      <c r="H125" s="144"/>
      <c r="I125" s="24"/>
      <c r="J125" s="25"/>
      <c r="K125" s="26">
        <v>700</v>
      </c>
      <c r="L125" s="27">
        <v>0.77076216279891629</v>
      </c>
      <c r="M125" s="27">
        <v>2.3088703027447283E-2</v>
      </c>
      <c r="N125" s="27">
        <v>0.20614913417363648</v>
      </c>
      <c r="O125" s="3"/>
      <c r="P125" s="3"/>
      <c r="Q125" s="29">
        <v>0.38219999999999998</v>
      </c>
      <c r="R125" s="132"/>
    </row>
    <row r="126" spans="1:18" s="30" customFormat="1" x14ac:dyDescent="0.25">
      <c r="A126" s="22"/>
      <c r="B126" s="23">
        <v>117</v>
      </c>
      <c r="C126" s="135"/>
      <c r="D126" s="138"/>
      <c r="E126" s="141"/>
      <c r="F126" s="141"/>
      <c r="G126" s="141"/>
      <c r="H126" s="144"/>
      <c r="I126" s="24"/>
      <c r="J126" s="25">
        <f>1/3</f>
        <v>0.33333333333333331</v>
      </c>
      <c r="K126" s="26">
        <v>500</v>
      </c>
      <c r="L126" s="27">
        <v>0.73254994124559347</v>
      </c>
      <c r="M126" s="27">
        <v>3.3842538190364278E-2</v>
      </c>
      <c r="N126" s="27">
        <v>0.2336075205640423</v>
      </c>
      <c r="O126" s="3"/>
      <c r="P126" s="3"/>
      <c r="Q126" s="29" t="s">
        <v>21</v>
      </c>
      <c r="R126" s="132"/>
    </row>
    <row r="127" spans="1:18" s="30" customFormat="1" x14ac:dyDescent="0.25">
      <c r="A127" s="22"/>
      <c r="B127" s="23">
        <v>118</v>
      </c>
      <c r="C127" s="135"/>
      <c r="D127" s="138"/>
      <c r="E127" s="141"/>
      <c r="F127" s="141"/>
      <c r="G127" s="141"/>
      <c r="H127" s="144"/>
      <c r="I127" s="24"/>
      <c r="J127" s="25">
        <f>2/3</f>
        <v>0.66666666666666663</v>
      </c>
      <c r="K127" s="26">
        <v>500</v>
      </c>
      <c r="L127" s="27">
        <v>0.67741190063547074</v>
      </c>
      <c r="M127" s="27">
        <v>2.2645869439630269E-2</v>
      </c>
      <c r="N127" s="27">
        <v>0.29994222992489888</v>
      </c>
      <c r="O127" s="3"/>
      <c r="P127" s="3"/>
      <c r="Q127" s="29" t="s">
        <v>21</v>
      </c>
      <c r="R127" s="132"/>
    </row>
    <row r="128" spans="1:18" s="30" customFormat="1" x14ac:dyDescent="0.25">
      <c r="A128" s="22"/>
      <c r="B128" s="23">
        <v>119</v>
      </c>
      <c r="C128" s="136"/>
      <c r="D128" s="139"/>
      <c r="E128" s="142"/>
      <c r="F128" s="142"/>
      <c r="G128" s="142"/>
      <c r="H128" s="145"/>
      <c r="I128" s="24"/>
      <c r="J128" s="25">
        <v>1</v>
      </c>
      <c r="K128" s="26">
        <v>500</v>
      </c>
      <c r="L128" s="27">
        <v>0.65989410171161189</v>
      </c>
      <c r="M128" s="27">
        <v>2.2903583302548946E-2</v>
      </c>
      <c r="N128" s="27">
        <v>0.31720231498583917</v>
      </c>
      <c r="O128" s="3"/>
      <c r="P128" s="3"/>
      <c r="Q128" s="29" t="s">
        <v>21</v>
      </c>
      <c r="R128" s="132"/>
    </row>
    <row r="129" spans="1:18" s="30" customFormat="1" x14ac:dyDescent="0.25">
      <c r="A129" s="22"/>
      <c r="B129" s="31">
        <v>120</v>
      </c>
      <c r="C129" s="134" t="s">
        <v>42</v>
      </c>
      <c r="D129" s="137">
        <v>0.53400000000000003</v>
      </c>
      <c r="E129" s="140">
        <v>6.8000000000000005E-2</v>
      </c>
      <c r="F129" s="140">
        <v>0.39799999999999996</v>
      </c>
      <c r="G129" s="140" t="s">
        <v>21</v>
      </c>
      <c r="H129" s="143">
        <v>0.01</v>
      </c>
      <c r="I129" s="32">
        <v>25</v>
      </c>
      <c r="J129" s="33">
        <v>2</v>
      </c>
      <c r="K129" s="34">
        <v>300</v>
      </c>
      <c r="L129" s="35">
        <v>0.62358974358974351</v>
      </c>
      <c r="M129" s="35">
        <v>5.7435897435897429E-2</v>
      </c>
      <c r="N129" s="35">
        <v>0.31897435897435894</v>
      </c>
      <c r="O129" s="35"/>
      <c r="P129" s="35"/>
      <c r="Q129" s="36" t="s">
        <v>21</v>
      </c>
      <c r="R129" s="152">
        <v>13</v>
      </c>
    </row>
    <row r="130" spans="1:18" s="30" customFormat="1" x14ac:dyDescent="0.25">
      <c r="A130" s="22"/>
      <c r="B130" s="23">
        <v>121</v>
      </c>
      <c r="C130" s="135"/>
      <c r="D130" s="138"/>
      <c r="E130" s="141"/>
      <c r="F130" s="141"/>
      <c r="G130" s="141"/>
      <c r="H130" s="144"/>
      <c r="I130" s="24">
        <v>25</v>
      </c>
      <c r="J130" s="25">
        <v>2</v>
      </c>
      <c r="K130" s="26">
        <v>350</v>
      </c>
      <c r="L130" s="27">
        <v>0.73380566801619429</v>
      </c>
      <c r="M130" s="27">
        <v>4.6558704453441298E-2</v>
      </c>
      <c r="N130" s="27">
        <v>0.21963562753036436</v>
      </c>
      <c r="O130" s="3"/>
      <c r="P130" s="3"/>
      <c r="Q130" s="29" t="s">
        <v>21</v>
      </c>
      <c r="R130" s="132"/>
    </row>
    <row r="131" spans="1:18" s="30" customFormat="1" x14ac:dyDescent="0.25">
      <c r="A131" s="22"/>
      <c r="B131" s="23">
        <v>122</v>
      </c>
      <c r="C131" s="135"/>
      <c r="D131" s="138"/>
      <c r="E131" s="141"/>
      <c r="F131" s="141"/>
      <c r="G131" s="141"/>
      <c r="H131" s="144"/>
      <c r="I131" s="24">
        <v>25</v>
      </c>
      <c r="J131" s="25">
        <v>2</v>
      </c>
      <c r="K131" s="26">
        <v>400</v>
      </c>
      <c r="L131" s="27">
        <v>0.76796714579055447</v>
      </c>
      <c r="M131" s="27">
        <v>4.1067761806981525E-2</v>
      </c>
      <c r="N131" s="27">
        <v>0.19096509240246407</v>
      </c>
      <c r="O131" s="3"/>
      <c r="P131" s="3"/>
      <c r="Q131" s="29" t="s">
        <v>21</v>
      </c>
      <c r="R131" s="132"/>
    </row>
    <row r="132" spans="1:18" s="30" customFormat="1" x14ac:dyDescent="0.25">
      <c r="A132" s="22"/>
      <c r="B132" s="23">
        <v>123</v>
      </c>
      <c r="C132" s="135"/>
      <c r="D132" s="138"/>
      <c r="E132" s="141"/>
      <c r="F132" s="141"/>
      <c r="G132" s="141"/>
      <c r="H132" s="144"/>
      <c r="I132" s="24">
        <v>25</v>
      </c>
      <c r="J132" s="25">
        <v>2</v>
      </c>
      <c r="K132" s="26">
        <v>500</v>
      </c>
      <c r="L132" s="27">
        <v>0.85773195876288655</v>
      </c>
      <c r="M132" s="27">
        <v>3.2989690721649485E-2</v>
      </c>
      <c r="N132" s="27">
        <v>0.10927835051546392</v>
      </c>
      <c r="O132" s="3"/>
      <c r="P132" s="3"/>
      <c r="Q132" s="29" t="s">
        <v>21</v>
      </c>
      <c r="R132" s="132"/>
    </row>
    <row r="133" spans="1:18" s="30" customFormat="1" x14ac:dyDescent="0.25">
      <c r="A133" s="22"/>
      <c r="B133" s="23">
        <v>124</v>
      </c>
      <c r="C133" s="135"/>
      <c r="D133" s="138"/>
      <c r="E133" s="141"/>
      <c r="F133" s="141"/>
      <c r="G133" s="141"/>
      <c r="H133" s="144"/>
      <c r="I133" s="24">
        <v>25</v>
      </c>
      <c r="J133" s="25">
        <v>2</v>
      </c>
      <c r="K133" s="26">
        <v>600</v>
      </c>
      <c r="L133" s="27">
        <v>0.8989583333333333</v>
      </c>
      <c r="M133" s="27">
        <v>2.6041666666666668E-2</v>
      </c>
      <c r="N133" s="27">
        <v>7.4999999999999997E-2</v>
      </c>
      <c r="O133" s="3"/>
      <c r="P133" s="3"/>
      <c r="Q133" s="29" t="s">
        <v>21</v>
      </c>
      <c r="R133" s="132"/>
    </row>
    <row r="134" spans="1:18" s="30" customFormat="1" x14ac:dyDescent="0.25">
      <c r="A134" s="22"/>
      <c r="B134" s="23">
        <v>125</v>
      </c>
      <c r="C134" s="136"/>
      <c r="D134" s="139"/>
      <c r="E134" s="142"/>
      <c r="F134" s="142"/>
      <c r="G134" s="142"/>
      <c r="H134" s="145"/>
      <c r="I134" s="24">
        <v>25</v>
      </c>
      <c r="J134" s="25">
        <v>2</v>
      </c>
      <c r="K134" s="26">
        <v>700</v>
      </c>
      <c r="L134" s="27">
        <v>0.90752688172043017</v>
      </c>
      <c r="M134" s="27">
        <v>2.0430107526881722E-2</v>
      </c>
      <c r="N134" s="27">
        <v>7.204301075268818E-2</v>
      </c>
      <c r="O134" s="3"/>
      <c r="P134" s="3"/>
      <c r="Q134" s="29" t="s">
        <v>21</v>
      </c>
      <c r="R134" s="132"/>
    </row>
    <row r="135" spans="1:18" s="30" customFormat="1" x14ac:dyDescent="0.25">
      <c r="A135" s="22"/>
      <c r="B135" s="31">
        <v>126</v>
      </c>
      <c r="C135" s="134" t="s">
        <v>43</v>
      </c>
      <c r="D135" s="137" t="s">
        <v>21</v>
      </c>
      <c r="E135" s="140" t="s">
        <v>21</v>
      </c>
      <c r="F135" s="140" t="s">
        <v>21</v>
      </c>
      <c r="G135" s="140" t="s">
        <v>21</v>
      </c>
      <c r="H135" s="143" t="s">
        <v>21</v>
      </c>
      <c r="I135" s="32">
        <v>10</v>
      </c>
      <c r="J135" s="33">
        <v>0</v>
      </c>
      <c r="K135" s="34">
        <v>400</v>
      </c>
      <c r="L135" s="35">
        <v>0.71453808583601774</v>
      </c>
      <c r="M135" s="35">
        <v>4.229450275381897E-2</v>
      </c>
      <c r="N135" s="35">
        <v>0.24316741141016315</v>
      </c>
      <c r="O135" s="35"/>
      <c r="P135" s="35"/>
      <c r="Q135" s="36">
        <v>0.34174395402665803</v>
      </c>
      <c r="R135" s="152">
        <v>14</v>
      </c>
    </row>
    <row r="136" spans="1:18" s="30" customFormat="1" x14ac:dyDescent="0.25">
      <c r="A136" s="22"/>
      <c r="B136" s="23">
        <v>127</v>
      </c>
      <c r="C136" s="135"/>
      <c r="D136" s="138"/>
      <c r="E136" s="141"/>
      <c r="F136" s="141"/>
      <c r="G136" s="141"/>
      <c r="H136" s="144"/>
      <c r="I136" s="24">
        <v>10</v>
      </c>
      <c r="J136" s="25">
        <v>0</v>
      </c>
      <c r="K136" s="26">
        <v>450</v>
      </c>
      <c r="L136" s="27">
        <v>0.73128439414391033</v>
      </c>
      <c r="M136" s="27">
        <v>3.6237150866992009E-2</v>
      </c>
      <c r="N136" s="27">
        <v>0.23247845498909769</v>
      </c>
      <c r="O136" s="3"/>
      <c r="P136" s="3"/>
      <c r="Q136" s="29">
        <v>0.30931465666320801</v>
      </c>
      <c r="R136" s="132"/>
    </row>
    <row r="137" spans="1:18" s="30" customFormat="1" x14ac:dyDescent="0.25">
      <c r="A137" s="22"/>
      <c r="B137" s="23">
        <v>128</v>
      </c>
      <c r="C137" s="135"/>
      <c r="D137" s="138"/>
      <c r="E137" s="141"/>
      <c r="F137" s="141"/>
      <c r="G137" s="141"/>
      <c r="H137" s="144"/>
      <c r="I137" s="24">
        <v>10</v>
      </c>
      <c r="J137" s="25">
        <v>0</v>
      </c>
      <c r="K137" s="26">
        <v>500</v>
      </c>
      <c r="L137" s="27">
        <v>0.74274118014361534</v>
      </c>
      <c r="M137" s="27">
        <v>3.0804454157560619E-2</v>
      </c>
      <c r="N137" s="27">
        <v>0.22645436569882407</v>
      </c>
      <c r="O137" s="3"/>
      <c r="P137" s="3"/>
      <c r="Q137" s="29">
        <v>0.28929390480751299</v>
      </c>
      <c r="R137" s="132"/>
    </row>
    <row r="138" spans="1:18" s="30" customFormat="1" x14ac:dyDescent="0.25">
      <c r="A138" s="22"/>
      <c r="B138" s="23">
        <v>129</v>
      </c>
      <c r="C138" s="135"/>
      <c r="D138" s="138"/>
      <c r="E138" s="141"/>
      <c r="F138" s="141"/>
      <c r="G138" s="141"/>
      <c r="H138" s="144"/>
      <c r="I138" s="24">
        <v>10</v>
      </c>
      <c r="J138" s="25">
        <v>0</v>
      </c>
      <c r="K138" s="26">
        <v>550</v>
      </c>
      <c r="L138" s="27">
        <v>0.75794722626220645</v>
      </c>
      <c r="M138" s="27">
        <v>2.7737377934760023E-2</v>
      </c>
      <c r="N138" s="27">
        <v>0.21431539580303355</v>
      </c>
      <c r="O138" s="3"/>
      <c r="P138" s="3"/>
      <c r="Q138" s="29">
        <v>0.27932556468991898</v>
      </c>
      <c r="R138" s="132"/>
    </row>
    <row r="139" spans="1:18" s="30" customFormat="1" x14ac:dyDescent="0.25">
      <c r="A139" s="22"/>
      <c r="B139" s="23">
        <v>130</v>
      </c>
      <c r="C139" s="135"/>
      <c r="D139" s="138"/>
      <c r="E139" s="141"/>
      <c r="F139" s="141"/>
      <c r="G139" s="141"/>
      <c r="H139" s="144"/>
      <c r="I139" s="24">
        <v>10</v>
      </c>
      <c r="J139" s="25">
        <v>0</v>
      </c>
      <c r="K139" s="26">
        <v>600</v>
      </c>
      <c r="L139" s="27">
        <v>0.76663893510815306</v>
      </c>
      <c r="M139" s="27">
        <v>2.4334442595673876E-2</v>
      </c>
      <c r="N139" s="27">
        <v>0.209026622296173</v>
      </c>
      <c r="O139" s="3"/>
      <c r="P139" s="3"/>
      <c r="Q139" s="29">
        <v>0.26379572724612199</v>
      </c>
      <c r="R139" s="132"/>
    </row>
    <row r="140" spans="1:18" s="30" customFormat="1" x14ac:dyDescent="0.25">
      <c r="A140" s="22"/>
      <c r="B140" s="23">
        <v>131</v>
      </c>
      <c r="C140" s="135"/>
      <c r="D140" s="138"/>
      <c r="E140" s="141"/>
      <c r="F140" s="141"/>
      <c r="G140" s="141"/>
      <c r="H140" s="144"/>
      <c r="I140" s="24">
        <v>30</v>
      </c>
      <c r="J140" s="25">
        <v>0</v>
      </c>
      <c r="K140" s="26">
        <v>400</v>
      </c>
      <c r="L140" s="27">
        <v>0.70995941305026533</v>
      </c>
      <c r="M140" s="27">
        <v>3.5695701946092208E-2</v>
      </c>
      <c r="N140" s="27">
        <v>0.25434488500364238</v>
      </c>
      <c r="O140" s="3"/>
      <c r="P140" s="3"/>
      <c r="Q140" s="29">
        <v>0.299818820336818</v>
      </c>
      <c r="R140" s="132"/>
    </row>
    <row r="141" spans="1:18" s="30" customFormat="1" x14ac:dyDescent="0.25">
      <c r="A141" s="22"/>
      <c r="B141" s="23">
        <v>132</v>
      </c>
      <c r="C141" s="135"/>
      <c r="D141" s="138"/>
      <c r="E141" s="141"/>
      <c r="F141" s="141"/>
      <c r="G141" s="141"/>
      <c r="H141" s="144"/>
      <c r="I141" s="24">
        <v>30</v>
      </c>
      <c r="J141" s="25">
        <v>0</v>
      </c>
      <c r="K141" s="26">
        <v>450</v>
      </c>
      <c r="L141" s="27">
        <v>0.71540225093789089</v>
      </c>
      <c r="M141" s="27">
        <v>3.2826177573989167E-2</v>
      </c>
      <c r="N141" s="27">
        <v>0.25177157148811991</v>
      </c>
      <c r="O141" s="3"/>
      <c r="P141" s="3"/>
      <c r="Q141" s="29">
        <v>0.29348684385558799</v>
      </c>
      <c r="R141" s="132"/>
    </row>
    <row r="142" spans="1:18" s="30" customFormat="1" x14ac:dyDescent="0.25">
      <c r="A142" s="22"/>
      <c r="B142" s="23">
        <v>133</v>
      </c>
      <c r="C142" s="135"/>
      <c r="D142" s="138"/>
      <c r="E142" s="141"/>
      <c r="F142" s="141"/>
      <c r="G142" s="141"/>
      <c r="H142" s="144"/>
      <c r="I142" s="24">
        <v>30</v>
      </c>
      <c r="J142" s="25">
        <v>0</v>
      </c>
      <c r="K142" s="26">
        <v>500</v>
      </c>
      <c r="L142" s="27">
        <v>0.72798169907455557</v>
      </c>
      <c r="M142" s="27">
        <v>2.994696890922325E-2</v>
      </c>
      <c r="N142" s="27">
        <v>0.24207133201622127</v>
      </c>
      <c r="O142" s="3"/>
      <c r="P142" s="3"/>
      <c r="Q142" s="29">
        <v>0.27645968020858203</v>
      </c>
      <c r="R142" s="132"/>
    </row>
    <row r="143" spans="1:18" s="30" customFormat="1" x14ac:dyDescent="0.25">
      <c r="A143" s="22"/>
      <c r="B143" s="23">
        <v>134</v>
      </c>
      <c r="C143" s="135"/>
      <c r="D143" s="138"/>
      <c r="E143" s="141"/>
      <c r="F143" s="141"/>
      <c r="G143" s="141"/>
      <c r="H143" s="144"/>
      <c r="I143" s="24">
        <v>30</v>
      </c>
      <c r="J143" s="25">
        <v>0</v>
      </c>
      <c r="K143" s="26">
        <v>550</v>
      </c>
      <c r="L143" s="27">
        <v>0.74913874099592859</v>
      </c>
      <c r="M143" s="27">
        <v>2.7977868253471136E-2</v>
      </c>
      <c r="N143" s="27">
        <v>0.22288339075060021</v>
      </c>
      <c r="O143" s="3"/>
      <c r="P143" s="3"/>
      <c r="Q143" s="29">
        <v>0.266705243834304</v>
      </c>
      <c r="R143" s="132"/>
    </row>
    <row r="144" spans="1:18" s="30" customFormat="1" x14ac:dyDescent="0.25">
      <c r="A144" s="22"/>
      <c r="B144" s="23">
        <v>135</v>
      </c>
      <c r="C144" s="135"/>
      <c r="D144" s="138"/>
      <c r="E144" s="141"/>
      <c r="F144" s="141"/>
      <c r="G144" s="141"/>
      <c r="H144" s="144"/>
      <c r="I144" s="24">
        <v>30</v>
      </c>
      <c r="J144" s="25">
        <v>0</v>
      </c>
      <c r="K144" s="26">
        <v>600</v>
      </c>
      <c r="L144" s="27">
        <v>0.76448636881932208</v>
      </c>
      <c r="M144" s="27">
        <v>2.394526795895097E-2</v>
      </c>
      <c r="N144" s="27">
        <v>0.21156836322172692</v>
      </c>
      <c r="O144" s="3"/>
      <c r="P144" s="3"/>
      <c r="Q144" s="29">
        <v>0.25737861494665698</v>
      </c>
      <c r="R144" s="132"/>
    </row>
    <row r="145" spans="1:18" s="30" customFormat="1" x14ac:dyDescent="0.25">
      <c r="A145" s="22"/>
      <c r="B145" s="23">
        <v>136</v>
      </c>
      <c r="C145" s="135"/>
      <c r="D145" s="138"/>
      <c r="E145" s="141"/>
      <c r="F145" s="141"/>
      <c r="G145" s="141"/>
      <c r="H145" s="144"/>
      <c r="I145" s="24">
        <v>50</v>
      </c>
      <c r="J145" s="25">
        <v>0</v>
      </c>
      <c r="K145" s="26">
        <v>400</v>
      </c>
      <c r="L145" s="27">
        <v>0.71121718377088305</v>
      </c>
      <c r="M145" s="27">
        <v>3.8082390785514161E-2</v>
      </c>
      <c r="N145" s="27">
        <v>0.25070042544360271</v>
      </c>
      <c r="O145" s="3"/>
      <c r="P145" s="3"/>
      <c r="Q145" s="29">
        <v>0.28270545667385</v>
      </c>
      <c r="R145" s="132"/>
    </row>
    <row r="146" spans="1:18" s="30" customFormat="1" x14ac:dyDescent="0.25">
      <c r="A146" s="22"/>
      <c r="B146" s="23">
        <v>137</v>
      </c>
      <c r="C146" s="135"/>
      <c r="D146" s="138"/>
      <c r="E146" s="141"/>
      <c r="F146" s="141"/>
      <c r="G146" s="141"/>
      <c r="H146" s="144"/>
      <c r="I146" s="24">
        <v>50</v>
      </c>
      <c r="J146" s="25">
        <v>0</v>
      </c>
      <c r="K146" s="26">
        <v>450</v>
      </c>
      <c r="L146" s="27">
        <v>0.72865885281609799</v>
      </c>
      <c r="M146" s="27">
        <v>3.2984130276942226E-2</v>
      </c>
      <c r="N146" s="27">
        <v>0.23835701690695976</v>
      </c>
      <c r="O146" s="3"/>
      <c r="P146" s="3"/>
      <c r="Q146" s="29">
        <v>0.27808471013914299</v>
      </c>
      <c r="R146" s="132"/>
    </row>
    <row r="147" spans="1:18" s="30" customFormat="1" x14ac:dyDescent="0.25">
      <c r="A147" s="22"/>
      <c r="B147" s="23">
        <v>138</v>
      </c>
      <c r="C147" s="135"/>
      <c r="D147" s="138"/>
      <c r="E147" s="141"/>
      <c r="F147" s="141"/>
      <c r="G147" s="141"/>
      <c r="H147" s="144"/>
      <c r="I147" s="24">
        <v>50</v>
      </c>
      <c r="J147" s="25">
        <v>0</v>
      </c>
      <c r="K147" s="26">
        <v>500</v>
      </c>
      <c r="L147" s="27">
        <v>0.74262956449777595</v>
      </c>
      <c r="M147" s="27">
        <v>2.9688631426502535E-2</v>
      </c>
      <c r="N147" s="27">
        <v>0.22768180407572142</v>
      </c>
      <c r="O147" s="3"/>
      <c r="P147" s="3"/>
      <c r="Q147" s="29">
        <v>0.26276984063638997</v>
      </c>
      <c r="R147" s="132"/>
    </row>
    <row r="148" spans="1:18" s="30" customFormat="1" x14ac:dyDescent="0.25">
      <c r="A148" s="22"/>
      <c r="B148" s="23">
        <v>139</v>
      </c>
      <c r="C148" s="135"/>
      <c r="D148" s="138"/>
      <c r="E148" s="141"/>
      <c r="F148" s="141"/>
      <c r="G148" s="141"/>
      <c r="H148" s="144"/>
      <c r="I148" s="24">
        <v>50</v>
      </c>
      <c r="J148" s="25">
        <v>0</v>
      </c>
      <c r="K148" s="26">
        <v>550</v>
      </c>
      <c r="L148" s="27">
        <v>0.74691933312622971</v>
      </c>
      <c r="M148" s="27">
        <v>2.9098063580822203E-2</v>
      </c>
      <c r="N148" s="27">
        <v>0.22398260329294808</v>
      </c>
      <c r="O148" s="3"/>
      <c r="P148" s="3"/>
      <c r="Q148" s="29">
        <v>0.25729347912842199</v>
      </c>
      <c r="R148" s="132"/>
    </row>
    <row r="149" spans="1:18" s="30" customFormat="1" x14ac:dyDescent="0.25">
      <c r="A149" s="22"/>
      <c r="B149" s="23">
        <v>140</v>
      </c>
      <c r="C149" s="136"/>
      <c r="D149" s="139"/>
      <c r="E149" s="142"/>
      <c r="F149" s="142"/>
      <c r="G149" s="142"/>
      <c r="H149" s="145"/>
      <c r="I149" s="24">
        <v>50</v>
      </c>
      <c r="J149" s="25">
        <v>0</v>
      </c>
      <c r="K149" s="26">
        <v>600</v>
      </c>
      <c r="L149" s="27">
        <v>0.75892116182572611</v>
      </c>
      <c r="M149" s="27">
        <v>2.7282157676348544E-2</v>
      </c>
      <c r="N149" s="27">
        <v>0.21379668049792544</v>
      </c>
      <c r="O149" s="3"/>
      <c r="P149" s="3"/>
      <c r="Q149" s="29">
        <v>0.24582781280761901</v>
      </c>
      <c r="R149" s="132"/>
    </row>
    <row r="150" spans="1:18" s="30" customFormat="1" x14ac:dyDescent="0.25">
      <c r="A150" s="22"/>
      <c r="B150" s="31">
        <v>141</v>
      </c>
      <c r="C150" s="134" t="s">
        <v>44</v>
      </c>
      <c r="D150" s="137">
        <v>0.47609032543723706</v>
      </c>
      <c r="E150" s="140">
        <v>6.4201903918529993E-2</v>
      </c>
      <c r="F150" s="140">
        <v>0.45970777064423296</v>
      </c>
      <c r="G150" s="140">
        <v>9.3700000000000006E-2</v>
      </c>
      <c r="H150" s="143">
        <v>8.9300000000000004E-2</v>
      </c>
      <c r="I150" s="32">
        <v>10</v>
      </c>
      <c r="J150" s="33">
        <v>1</v>
      </c>
      <c r="K150" s="34">
        <v>600</v>
      </c>
      <c r="L150" s="35">
        <v>0.60139225181598055</v>
      </c>
      <c r="M150" s="35">
        <v>1.1803874092009684E-2</v>
      </c>
      <c r="N150" s="35">
        <v>0.38680387409200961</v>
      </c>
      <c r="O150" s="35"/>
      <c r="P150" s="35"/>
      <c r="Q150" s="36">
        <v>0.317</v>
      </c>
      <c r="R150" s="152">
        <v>15</v>
      </c>
    </row>
    <row r="151" spans="1:18" s="30" customFormat="1" x14ac:dyDescent="0.25">
      <c r="A151" s="22"/>
      <c r="B151" s="23">
        <v>142</v>
      </c>
      <c r="C151" s="135"/>
      <c r="D151" s="138"/>
      <c r="E151" s="141"/>
      <c r="F151" s="141"/>
      <c r="G151" s="141"/>
      <c r="H151" s="144"/>
      <c r="I151" s="24">
        <v>10</v>
      </c>
      <c r="J151" s="25">
        <v>1</v>
      </c>
      <c r="K151" s="26">
        <v>700</v>
      </c>
      <c r="L151" s="27">
        <v>0.60115023711028148</v>
      </c>
      <c r="M151" s="27">
        <v>8.1727373625264856E-3</v>
      </c>
      <c r="N151" s="27">
        <v>0.39067702552719202</v>
      </c>
      <c r="O151" s="3"/>
      <c r="P151" s="3"/>
      <c r="Q151" s="29">
        <v>0.315</v>
      </c>
      <c r="R151" s="132"/>
    </row>
    <row r="152" spans="1:18" s="30" customFormat="1" x14ac:dyDescent="0.25">
      <c r="A152" s="22"/>
      <c r="B152" s="23">
        <v>143</v>
      </c>
      <c r="C152" s="135"/>
      <c r="D152" s="138"/>
      <c r="E152" s="141"/>
      <c r="F152" s="141"/>
      <c r="G152" s="141"/>
      <c r="H152" s="144"/>
      <c r="I152" s="24">
        <v>10</v>
      </c>
      <c r="J152" s="25">
        <v>1</v>
      </c>
      <c r="K152" s="26">
        <v>800</v>
      </c>
      <c r="L152" s="27">
        <v>0.61078025638437472</v>
      </c>
      <c r="M152" s="27">
        <v>5.3497527001110335E-3</v>
      </c>
      <c r="N152" s="27">
        <v>0.38386999091551433</v>
      </c>
      <c r="O152" s="3"/>
      <c r="P152" s="3"/>
      <c r="Q152" s="29">
        <v>0.313</v>
      </c>
      <c r="R152" s="132"/>
    </row>
    <row r="153" spans="1:18" s="30" customFormat="1" x14ac:dyDescent="0.25">
      <c r="A153" s="22"/>
      <c r="B153" s="23">
        <v>144</v>
      </c>
      <c r="C153" s="136"/>
      <c r="D153" s="139"/>
      <c r="E153" s="142"/>
      <c r="F153" s="142"/>
      <c r="G153" s="142"/>
      <c r="H153" s="145"/>
      <c r="I153" s="24">
        <v>10</v>
      </c>
      <c r="J153" s="25">
        <v>1</v>
      </c>
      <c r="K153" s="26">
        <v>900</v>
      </c>
      <c r="L153" s="27">
        <v>0.6084805653710248</v>
      </c>
      <c r="M153" s="27">
        <v>5.0479555779909136E-3</v>
      </c>
      <c r="N153" s="27">
        <v>0.38647147905098428</v>
      </c>
      <c r="O153" s="3"/>
      <c r="P153" s="3"/>
      <c r="Q153" s="29">
        <v>0.313</v>
      </c>
      <c r="R153" s="132"/>
    </row>
    <row r="154" spans="1:18" s="30" customFormat="1" x14ac:dyDescent="0.25">
      <c r="A154" s="22"/>
      <c r="B154" s="31">
        <v>145</v>
      </c>
      <c r="C154" s="134" t="s">
        <v>45</v>
      </c>
      <c r="D154" s="137">
        <v>0.49270812234150285</v>
      </c>
      <c r="E154" s="140">
        <v>6.2386064411585979E-2</v>
      </c>
      <c r="F154" s="140">
        <v>0.44490581324691103</v>
      </c>
      <c r="G154" s="140">
        <v>0.77300000000000002</v>
      </c>
      <c r="H154" s="143">
        <v>9.7999999999999997E-3</v>
      </c>
      <c r="I154" s="32">
        <v>10</v>
      </c>
      <c r="J154" s="33">
        <v>1</v>
      </c>
      <c r="K154" s="34">
        <v>600</v>
      </c>
      <c r="L154" s="35">
        <v>0.87854413834707412</v>
      </c>
      <c r="M154" s="35">
        <v>1.226623768349085E-2</v>
      </c>
      <c r="N154" s="35">
        <v>0.10918962396943507</v>
      </c>
      <c r="O154" s="35"/>
      <c r="P154" s="35"/>
      <c r="Q154" s="36">
        <v>0.24</v>
      </c>
      <c r="R154" s="132"/>
    </row>
    <row r="155" spans="1:18" s="30" customFormat="1" x14ac:dyDescent="0.25">
      <c r="A155" s="22"/>
      <c r="B155" s="23">
        <v>146</v>
      </c>
      <c r="C155" s="135"/>
      <c r="D155" s="138"/>
      <c r="E155" s="141"/>
      <c r="F155" s="141"/>
      <c r="G155" s="141"/>
      <c r="H155" s="144"/>
      <c r="I155" s="24">
        <v>10</v>
      </c>
      <c r="J155" s="25">
        <v>1</v>
      </c>
      <c r="K155" s="26">
        <v>700</v>
      </c>
      <c r="L155" s="27">
        <v>0.88538941436908836</v>
      </c>
      <c r="M155" s="27">
        <v>8.7542765143892136E-3</v>
      </c>
      <c r="N155" s="27">
        <v>0.1058563091165224</v>
      </c>
      <c r="O155" s="3"/>
      <c r="P155" s="3"/>
      <c r="Q155" s="29">
        <v>0.22900000000000001</v>
      </c>
      <c r="R155" s="132"/>
    </row>
    <row r="156" spans="1:18" s="30" customFormat="1" x14ac:dyDescent="0.25">
      <c r="A156" s="22"/>
      <c r="B156" s="23">
        <v>147</v>
      </c>
      <c r="C156" s="135"/>
      <c r="D156" s="138"/>
      <c r="E156" s="141"/>
      <c r="F156" s="141"/>
      <c r="G156" s="141"/>
      <c r="H156" s="144"/>
      <c r="I156" s="24">
        <v>10</v>
      </c>
      <c r="J156" s="25">
        <v>1</v>
      </c>
      <c r="K156" s="26">
        <v>800</v>
      </c>
      <c r="L156" s="27">
        <v>0.88887769494257507</v>
      </c>
      <c r="M156" s="27">
        <v>7.152931694539592E-3</v>
      </c>
      <c r="N156" s="27">
        <v>0.10396937336288542</v>
      </c>
      <c r="O156" s="3"/>
      <c r="P156" s="3"/>
      <c r="Q156" s="29">
        <v>0.218</v>
      </c>
      <c r="R156" s="132"/>
    </row>
    <row r="157" spans="1:18" s="30" customFormat="1" x14ac:dyDescent="0.25">
      <c r="A157" s="22"/>
      <c r="B157" s="23">
        <v>148</v>
      </c>
      <c r="C157" s="136"/>
      <c r="D157" s="139"/>
      <c r="E157" s="142"/>
      <c r="F157" s="142"/>
      <c r="G157" s="142"/>
      <c r="H157" s="145"/>
      <c r="I157" s="24">
        <v>10</v>
      </c>
      <c r="J157" s="25">
        <v>1</v>
      </c>
      <c r="K157" s="26">
        <v>900</v>
      </c>
      <c r="L157" s="27">
        <v>0.90398788490661286</v>
      </c>
      <c r="M157" s="27">
        <v>5.2498738011105507E-3</v>
      </c>
      <c r="N157" s="27">
        <v>9.0762241292276585E-2</v>
      </c>
      <c r="O157" s="3"/>
      <c r="P157" s="3"/>
      <c r="Q157" s="29">
        <v>0.214</v>
      </c>
      <c r="R157" s="132"/>
    </row>
    <row r="158" spans="1:18" s="30" customFormat="1" x14ac:dyDescent="0.25">
      <c r="A158" s="22"/>
      <c r="B158" s="39">
        <v>149</v>
      </c>
      <c r="C158" s="134" t="s">
        <v>46</v>
      </c>
      <c r="D158" s="137" t="s">
        <v>21</v>
      </c>
      <c r="E158" s="140" t="s">
        <v>21</v>
      </c>
      <c r="F158" s="140" t="s">
        <v>21</v>
      </c>
      <c r="G158" s="140" t="s">
        <v>21</v>
      </c>
      <c r="H158" s="143" t="s">
        <v>21</v>
      </c>
      <c r="I158" s="32" t="s">
        <v>21</v>
      </c>
      <c r="J158" s="33">
        <f>4/60</f>
        <v>6.6666666666666666E-2</v>
      </c>
      <c r="K158" s="34">
        <v>150</v>
      </c>
      <c r="L158" s="35" t="s">
        <v>21</v>
      </c>
      <c r="M158" s="35" t="s">
        <v>21</v>
      </c>
      <c r="N158" s="35" t="s">
        <v>21</v>
      </c>
      <c r="O158" s="35"/>
      <c r="P158" s="35"/>
      <c r="Q158" s="36">
        <v>0.98416886543535598</v>
      </c>
      <c r="R158" s="152">
        <v>16</v>
      </c>
    </row>
    <row r="159" spans="1:18" s="30" customFormat="1" x14ac:dyDescent="0.25">
      <c r="A159" s="22"/>
      <c r="B159" s="40">
        <v>150</v>
      </c>
      <c r="C159" s="135"/>
      <c r="D159" s="138"/>
      <c r="E159" s="153"/>
      <c r="F159" s="153"/>
      <c r="G159" s="153"/>
      <c r="H159" s="144"/>
      <c r="I159" s="4"/>
      <c r="J159" s="5"/>
      <c r="K159" s="26">
        <v>250</v>
      </c>
      <c r="L159" s="3" t="s">
        <v>21</v>
      </c>
      <c r="M159" s="3" t="s">
        <v>21</v>
      </c>
      <c r="N159" s="3" t="s">
        <v>21</v>
      </c>
      <c r="O159" s="3"/>
      <c r="P159" s="3"/>
      <c r="Q159" s="29">
        <v>0.91776951363929105</v>
      </c>
      <c r="R159" s="132"/>
    </row>
    <row r="160" spans="1:18" s="30" customFormat="1" x14ac:dyDescent="0.25">
      <c r="A160" s="22"/>
      <c r="B160" s="40">
        <v>151</v>
      </c>
      <c r="C160" s="135"/>
      <c r="D160" s="138"/>
      <c r="E160" s="153"/>
      <c r="F160" s="153"/>
      <c r="G160" s="153"/>
      <c r="H160" s="144"/>
      <c r="I160" s="4"/>
      <c r="J160" s="5"/>
      <c r="K160" s="26">
        <v>300</v>
      </c>
      <c r="L160" s="3" t="s">
        <v>21</v>
      </c>
      <c r="M160" s="3" t="s">
        <v>21</v>
      </c>
      <c r="N160" s="3" t="s">
        <v>21</v>
      </c>
      <c r="O160" s="3"/>
      <c r="P160" s="3"/>
      <c r="Q160" s="29">
        <v>0.81464553078622404</v>
      </c>
      <c r="R160" s="132"/>
    </row>
    <row r="161" spans="1:18" s="30" customFormat="1" x14ac:dyDescent="0.25">
      <c r="A161" s="22"/>
      <c r="B161" s="40">
        <v>152</v>
      </c>
      <c r="C161" s="135"/>
      <c r="D161" s="138"/>
      <c r="E161" s="153"/>
      <c r="F161" s="153"/>
      <c r="G161" s="153"/>
      <c r="H161" s="144"/>
      <c r="I161" s="4"/>
      <c r="J161" s="5"/>
      <c r="K161" s="26">
        <v>350</v>
      </c>
      <c r="L161" s="3" t="s">
        <v>21</v>
      </c>
      <c r="M161" s="3" t="s">
        <v>21</v>
      </c>
      <c r="N161" s="3" t="s">
        <v>21</v>
      </c>
      <c r="O161" s="3"/>
      <c r="P161" s="3"/>
      <c r="Q161" s="29">
        <v>0.67457530869327298</v>
      </c>
      <c r="R161" s="132"/>
    </row>
    <row r="162" spans="1:18" s="30" customFormat="1" x14ac:dyDescent="0.25">
      <c r="A162" s="22"/>
      <c r="B162" s="40">
        <v>153</v>
      </c>
      <c r="C162" s="135"/>
      <c r="D162" s="138"/>
      <c r="E162" s="153"/>
      <c r="F162" s="153"/>
      <c r="G162" s="153"/>
      <c r="H162" s="144"/>
      <c r="I162" s="4"/>
      <c r="J162" s="5"/>
      <c r="K162" s="26">
        <v>400</v>
      </c>
      <c r="L162" s="3" t="s">
        <v>21</v>
      </c>
      <c r="M162" s="3" t="s">
        <v>21</v>
      </c>
      <c r="N162" s="3" t="s">
        <v>21</v>
      </c>
      <c r="O162" s="3"/>
      <c r="P162" s="3"/>
      <c r="Q162" s="29">
        <v>0.62951266975533005</v>
      </c>
      <c r="R162" s="132"/>
    </row>
    <row r="163" spans="1:18" s="30" customFormat="1" x14ac:dyDescent="0.25">
      <c r="A163" s="22"/>
      <c r="B163" s="40">
        <v>154</v>
      </c>
      <c r="C163" s="135"/>
      <c r="D163" s="138"/>
      <c r="E163" s="153"/>
      <c r="F163" s="153"/>
      <c r="G163" s="153"/>
      <c r="H163" s="144"/>
      <c r="I163" s="4"/>
      <c r="J163" s="5"/>
      <c r="K163" s="26">
        <v>450</v>
      </c>
      <c r="L163" s="3" t="s">
        <v>21</v>
      </c>
      <c r="M163" s="3" t="s">
        <v>21</v>
      </c>
      <c r="N163" s="3" t="s">
        <v>21</v>
      </c>
      <c r="O163" s="3"/>
      <c r="P163" s="3"/>
      <c r="Q163" s="29">
        <v>0.576520613023636</v>
      </c>
      <c r="R163" s="132"/>
    </row>
    <row r="164" spans="1:18" s="30" customFormat="1" x14ac:dyDescent="0.25">
      <c r="B164" s="41">
        <v>155</v>
      </c>
      <c r="C164" s="136"/>
      <c r="D164" s="139"/>
      <c r="E164" s="142"/>
      <c r="F164" s="142"/>
      <c r="G164" s="142"/>
      <c r="H164" s="145"/>
      <c r="I164" s="42"/>
      <c r="J164" s="43"/>
      <c r="K164" s="44">
        <v>550</v>
      </c>
      <c r="L164" s="45" t="s">
        <v>21</v>
      </c>
      <c r="M164" s="45" t="s">
        <v>21</v>
      </c>
      <c r="N164" s="45" t="s">
        <v>21</v>
      </c>
      <c r="O164" s="45"/>
      <c r="P164" s="45"/>
      <c r="Q164" s="46">
        <v>0.53122251539137999</v>
      </c>
      <c r="R164" s="133"/>
    </row>
    <row r="165" spans="1:18" s="23" customFormat="1" x14ac:dyDescent="0.25">
      <c r="B165" s="40">
        <v>161</v>
      </c>
      <c r="C165" s="154" t="s">
        <v>47</v>
      </c>
      <c r="D165" s="138">
        <v>0.45955734406438631</v>
      </c>
      <c r="E165" s="153">
        <v>6.3380281690140844E-2</v>
      </c>
      <c r="F165" s="153">
        <v>0.47706237424547282</v>
      </c>
      <c r="G165" s="153" t="s">
        <v>21</v>
      </c>
      <c r="H165" s="144">
        <v>3.0000000000000001E-3</v>
      </c>
      <c r="I165" s="4" t="s">
        <v>48</v>
      </c>
      <c r="J165" s="25" t="s">
        <v>21</v>
      </c>
      <c r="K165" s="26">
        <v>500</v>
      </c>
      <c r="L165" s="27">
        <v>0.89035308319082584</v>
      </c>
      <c r="M165" s="27">
        <v>2.796499346142239E-2</v>
      </c>
      <c r="N165" s="27">
        <v>8.1681923347751734E-2</v>
      </c>
      <c r="O165" s="3">
        <v>6.0000000000000001E-3</v>
      </c>
      <c r="P165" s="3"/>
      <c r="Q165" s="29">
        <v>0.24</v>
      </c>
      <c r="R165" s="152">
        <v>17</v>
      </c>
    </row>
    <row r="166" spans="1:18" s="23" customFormat="1" x14ac:dyDescent="0.25">
      <c r="B166" s="40">
        <v>162</v>
      </c>
      <c r="C166" s="135"/>
      <c r="D166" s="138"/>
      <c r="E166" s="141"/>
      <c r="F166" s="141"/>
      <c r="G166" s="141"/>
      <c r="H166" s="144"/>
      <c r="I166" s="24" t="s">
        <v>48</v>
      </c>
      <c r="J166" s="25" t="s">
        <v>21</v>
      </c>
      <c r="K166" s="26">
        <v>700</v>
      </c>
      <c r="L166" s="27">
        <v>0.94247295521180863</v>
      </c>
      <c r="M166" s="27">
        <v>1.1020119300374076E-2</v>
      </c>
      <c r="N166" s="27">
        <v>4.6506925487817201E-2</v>
      </c>
      <c r="O166" s="3">
        <v>1.0999999999999999E-2</v>
      </c>
      <c r="P166" s="3"/>
      <c r="Q166" s="29">
        <v>0.21</v>
      </c>
      <c r="R166" s="132"/>
    </row>
    <row r="167" spans="1:18" s="23" customFormat="1" x14ac:dyDescent="0.25">
      <c r="B167" s="41">
        <v>163</v>
      </c>
      <c r="C167" s="136"/>
      <c r="D167" s="139"/>
      <c r="E167" s="142"/>
      <c r="F167" s="142"/>
      <c r="G167" s="142"/>
      <c r="H167" s="145"/>
      <c r="I167" s="42" t="s">
        <v>48</v>
      </c>
      <c r="J167" s="43" t="s">
        <v>21</v>
      </c>
      <c r="K167" s="44">
        <v>900</v>
      </c>
      <c r="L167" s="47">
        <v>0.94216380182002024</v>
      </c>
      <c r="M167" s="45">
        <v>6.2689585439838214E-3</v>
      </c>
      <c r="N167" s="45">
        <v>5.1567239635995944E-2</v>
      </c>
      <c r="O167" s="45">
        <v>1.0999999999999999E-2</v>
      </c>
      <c r="P167" s="45"/>
      <c r="Q167" s="46">
        <v>0.18</v>
      </c>
      <c r="R167" s="132"/>
    </row>
    <row r="168" spans="1:18" s="23" customFormat="1" x14ac:dyDescent="0.25">
      <c r="B168" s="40">
        <v>164</v>
      </c>
      <c r="C168" s="134" t="s">
        <v>49</v>
      </c>
      <c r="D168" s="137">
        <v>0.48356854838709673</v>
      </c>
      <c r="E168" s="140">
        <v>5.9274193548387095E-2</v>
      </c>
      <c r="F168" s="140">
        <v>0.45937499999999998</v>
      </c>
      <c r="G168" s="140" t="s">
        <v>21</v>
      </c>
      <c r="H168" s="143">
        <v>5.0000000000000001E-3</v>
      </c>
      <c r="I168" s="4" t="s">
        <v>48</v>
      </c>
      <c r="J168" s="5" t="s">
        <v>21</v>
      </c>
      <c r="K168" s="26">
        <v>500</v>
      </c>
      <c r="L168" s="27">
        <v>0.88353454397889819</v>
      </c>
      <c r="M168" s="27">
        <v>2.6377193872374964E-2</v>
      </c>
      <c r="N168" s="27">
        <v>9.0088262148726797E-2</v>
      </c>
      <c r="O168" s="3">
        <v>1.43E-2</v>
      </c>
      <c r="P168" s="3"/>
      <c r="Q168" s="29">
        <v>0.28999999999999998</v>
      </c>
      <c r="R168" s="132"/>
    </row>
    <row r="169" spans="1:18" s="23" customFormat="1" x14ac:dyDescent="0.25">
      <c r="B169" s="40">
        <v>165</v>
      </c>
      <c r="C169" s="154"/>
      <c r="D169" s="138"/>
      <c r="E169" s="141"/>
      <c r="F169" s="141"/>
      <c r="G169" s="141"/>
      <c r="H169" s="144"/>
      <c r="I169" s="24" t="s">
        <v>48</v>
      </c>
      <c r="J169" s="25" t="s">
        <v>21</v>
      </c>
      <c r="K169" s="26">
        <v>700</v>
      </c>
      <c r="L169" s="27">
        <v>0.93143320823612941</v>
      </c>
      <c r="M169" s="27">
        <v>1.0650167359772797E-2</v>
      </c>
      <c r="N169" s="27">
        <v>5.7916624404097776E-2</v>
      </c>
      <c r="O169" s="3">
        <v>1.41E-2</v>
      </c>
      <c r="P169" s="3"/>
      <c r="Q169" s="29">
        <v>0.25</v>
      </c>
      <c r="R169" s="132"/>
    </row>
    <row r="170" spans="1:18" s="23" customFormat="1" x14ac:dyDescent="0.25">
      <c r="B170" s="41">
        <v>166</v>
      </c>
      <c r="C170" s="155"/>
      <c r="D170" s="139"/>
      <c r="E170" s="142"/>
      <c r="F170" s="142"/>
      <c r="G170" s="142"/>
      <c r="H170" s="145"/>
      <c r="I170" s="42" t="s">
        <v>48</v>
      </c>
      <c r="J170" s="43" t="s">
        <v>21</v>
      </c>
      <c r="K170" s="44">
        <v>900</v>
      </c>
      <c r="L170" s="47">
        <v>0.9363997150707235</v>
      </c>
      <c r="M170" s="45">
        <v>7.123231912078966E-3</v>
      </c>
      <c r="N170" s="45">
        <v>5.647705301719752E-2</v>
      </c>
      <c r="O170" s="45">
        <v>1.7299999999999999E-2</v>
      </c>
      <c r="P170" s="45"/>
      <c r="Q170" s="46">
        <v>0.22</v>
      </c>
      <c r="R170" s="132"/>
    </row>
    <row r="171" spans="1:18" s="23" customFormat="1" x14ac:dyDescent="0.25">
      <c r="B171" s="40">
        <v>167</v>
      </c>
      <c r="C171" s="134" t="s">
        <v>50</v>
      </c>
      <c r="D171" s="137">
        <v>0.44542988313856424</v>
      </c>
      <c r="E171" s="140">
        <v>6.3021702838063437E-2</v>
      </c>
      <c r="F171" s="140">
        <v>0.49154841402337224</v>
      </c>
      <c r="G171" s="140" t="s">
        <v>21</v>
      </c>
      <c r="H171" s="143">
        <v>3.7000000000000005E-2</v>
      </c>
      <c r="I171" s="4" t="s">
        <v>48</v>
      </c>
      <c r="J171" s="5" t="s">
        <v>21</v>
      </c>
      <c r="K171" s="26">
        <v>500</v>
      </c>
      <c r="L171" s="27">
        <v>0.85203831041257361</v>
      </c>
      <c r="M171" s="27">
        <v>2.7382121807465618E-2</v>
      </c>
      <c r="N171" s="27">
        <v>0.12057956777996072</v>
      </c>
      <c r="O171" s="3">
        <v>0.16300000000000001</v>
      </c>
      <c r="P171" s="3"/>
      <c r="Q171" s="29">
        <v>0.36</v>
      </c>
      <c r="R171" s="132"/>
    </row>
    <row r="172" spans="1:18" s="23" customFormat="1" x14ac:dyDescent="0.25">
      <c r="B172" s="40">
        <v>168</v>
      </c>
      <c r="C172" s="154"/>
      <c r="D172" s="138"/>
      <c r="E172" s="141"/>
      <c r="F172" s="141"/>
      <c r="G172" s="141"/>
      <c r="H172" s="144"/>
      <c r="I172" s="24" t="s">
        <v>48</v>
      </c>
      <c r="J172" s="25" t="s">
        <v>21</v>
      </c>
      <c r="K172" s="26">
        <v>700</v>
      </c>
      <c r="L172" s="27">
        <v>0.83478868319944111</v>
      </c>
      <c r="M172" s="27">
        <v>1.2457794853882874E-2</v>
      </c>
      <c r="N172" s="27">
        <v>0.15275352194667594</v>
      </c>
      <c r="O172" s="3">
        <v>0.16400000000000001</v>
      </c>
      <c r="P172" s="3"/>
      <c r="Q172" s="29">
        <v>0.32</v>
      </c>
      <c r="R172" s="132"/>
    </row>
    <row r="173" spans="1:18" s="23" customFormat="1" x14ac:dyDescent="0.25">
      <c r="B173" s="41">
        <v>169</v>
      </c>
      <c r="C173" s="155"/>
      <c r="D173" s="139"/>
      <c r="E173" s="142"/>
      <c r="F173" s="142"/>
      <c r="G173" s="142"/>
      <c r="H173" s="145"/>
      <c r="I173" s="42" t="s">
        <v>48</v>
      </c>
      <c r="J173" s="43" t="s">
        <v>21</v>
      </c>
      <c r="K173" s="44">
        <v>900</v>
      </c>
      <c r="L173" s="47">
        <v>0.86677153920619554</v>
      </c>
      <c r="M173" s="45">
        <v>1.3915779283639886E-2</v>
      </c>
      <c r="N173" s="45">
        <v>0.11931268151016457</v>
      </c>
      <c r="O173" s="45">
        <v>0.17399999999999999</v>
      </c>
      <c r="P173" s="45"/>
      <c r="Q173" s="46">
        <v>0.3</v>
      </c>
      <c r="R173" s="133"/>
    </row>
    <row r="174" spans="1:18" s="23" customFormat="1" x14ac:dyDescent="0.25">
      <c r="B174" s="40">
        <v>170</v>
      </c>
      <c r="C174" s="134" t="s">
        <v>51</v>
      </c>
      <c r="D174" s="137">
        <v>0.48691474136168478</v>
      </c>
      <c r="E174" s="140">
        <v>5.837252095685954E-2</v>
      </c>
      <c r="F174" s="140">
        <v>0.45471273768145576</v>
      </c>
      <c r="G174" s="140" t="s">
        <v>21</v>
      </c>
      <c r="H174" s="143">
        <v>2.18E-2</v>
      </c>
      <c r="I174" s="4">
        <v>20</v>
      </c>
      <c r="J174" s="25" t="s">
        <v>21</v>
      </c>
      <c r="K174" s="26">
        <v>350</v>
      </c>
      <c r="L174" s="27">
        <v>0.78926339514394017</v>
      </c>
      <c r="M174" s="27">
        <v>2.7046409179387356E-2</v>
      </c>
      <c r="N174" s="27">
        <v>0.18369019567667244</v>
      </c>
      <c r="O174" s="3">
        <v>2.3800000000000002E-2</v>
      </c>
      <c r="P174" s="3"/>
      <c r="Q174" s="29">
        <v>0.4</v>
      </c>
      <c r="R174" s="152">
        <v>18</v>
      </c>
    </row>
    <row r="175" spans="1:18" s="23" customFormat="1" x14ac:dyDescent="0.25">
      <c r="B175" s="41">
        <v>171</v>
      </c>
      <c r="C175" s="155"/>
      <c r="D175" s="139"/>
      <c r="E175" s="142"/>
      <c r="F175" s="142"/>
      <c r="G175" s="142"/>
      <c r="H175" s="145"/>
      <c r="I175" s="42">
        <v>20</v>
      </c>
      <c r="J175" s="43" t="s">
        <v>21</v>
      </c>
      <c r="K175" s="44">
        <v>450</v>
      </c>
      <c r="L175" s="47">
        <v>0.86422037208346181</v>
      </c>
      <c r="M175" s="45">
        <v>2.2921163531709324E-2</v>
      </c>
      <c r="N175" s="45">
        <v>0.11285846438482887</v>
      </c>
      <c r="O175" s="45">
        <v>2.4199999999999999E-2</v>
      </c>
      <c r="P175" s="45"/>
      <c r="Q175" s="46">
        <v>0.36</v>
      </c>
      <c r="R175" s="132"/>
    </row>
    <row r="176" spans="1:18" s="23" customFormat="1" x14ac:dyDescent="0.25">
      <c r="B176" s="40">
        <v>172</v>
      </c>
      <c r="C176" s="134" t="s">
        <v>52</v>
      </c>
      <c r="D176" s="137">
        <v>0.50752032520325197</v>
      </c>
      <c r="E176" s="140">
        <v>5.741869918699187E-2</v>
      </c>
      <c r="F176" s="140">
        <v>0.4350609756097561</v>
      </c>
      <c r="G176" s="140" t="s">
        <v>21</v>
      </c>
      <c r="H176" s="143">
        <v>1.3300000000000001E-2</v>
      </c>
      <c r="I176" s="4">
        <v>20</v>
      </c>
      <c r="J176" s="5" t="s">
        <v>21</v>
      </c>
      <c r="K176" s="26">
        <v>350</v>
      </c>
      <c r="L176" s="27">
        <v>0.80913622952487541</v>
      </c>
      <c r="M176" s="27">
        <v>3.3675857157391388E-2</v>
      </c>
      <c r="N176" s="27">
        <v>0.15718791331773324</v>
      </c>
      <c r="O176" s="3">
        <v>1.47E-2</v>
      </c>
      <c r="P176" s="3"/>
      <c r="Q176" s="29">
        <v>0.49</v>
      </c>
      <c r="R176" s="132"/>
    </row>
    <row r="177" spans="2:18" s="23" customFormat="1" x14ac:dyDescent="0.25">
      <c r="B177" s="41">
        <v>173</v>
      </c>
      <c r="C177" s="155"/>
      <c r="D177" s="139"/>
      <c r="E177" s="142"/>
      <c r="F177" s="142"/>
      <c r="G177" s="142"/>
      <c r="H177" s="145"/>
      <c r="I177" s="42">
        <v>20</v>
      </c>
      <c r="J177" s="43" t="s">
        <v>21</v>
      </c>
      <c r="K177" s="44">
        <v>450</v>
      </c>
      <c r="L177" s="47">
        <v>0.85317541351848081</v>
      </c>
      <c r="M177" s="45">
        <v>2.9303655299162755E-2</v>
      </c>
      <c r="N177" s="45">
        <v>0.11752093118235654</v>
      </c>
      <c r="O177" s="45">
        <v>1.5900000000000001E-2</v>
      </c>
      <c r="P177" s="45"/>
      <c r="Q177" s="46">
        <v>0.39</v>
      </c>
      <c r="R177" s="132"/>
    </row>
    <row r="178" spans="2:18" s="23" customFormat="1" x14ac:dyDescent="0.25">
      <c r="B178" s="40">
        <v>174</v>
      </c>
      <c r="C178" s="134" t="s">
        <v>53</v>
      </c>
      <c r="D178" s="137">
        <v>0.48619849807184895</v>
      </c>
      <c r="E178" s="140">
        <v>5.9874162776537447E-2</v>
      </c>
      <c r="F178" s="140">
        <v>0.45372437588796427</v>
      </c>
      <c r="G178" s="140" t="s">
        <v>21</v>
      </c>
      <c r="H178" s="143">
        <v>1.46E-2</v>
      </c>
      <c r="I178" s="4">
        <v>20</v>
      </c>
      <c r="J178" s="5" t="s">
        <v>21</v>
      </c>
      <c r="K178" s="26">
        <v>350</v>
      </c>
      <c r="L178" s="27">
        <v>0.7961757526444263</v>
      </c>
      <c r="M178" s="27">
        <v>3.1122864117168428E-2</v>
      </c>
      <c r="N178" s="27">
        <v>0.1727013832384052</v>
      </c>
      <c r="O178" s="3">
        <v>2.3800000000000002E-2</v>
      </c>
      <c r="P178" s="3"/>
      <c r="Q178" s="25" t="s">
        <v>21</v>
      </c>
      <c r="R178" s="132"/>
    </row>
    <row r="179" spans="2:18" s="23" customFormat="1" x14ac:dyDescent="0.25">
      <c r="B179" s="41">
        <v>175</v>
      </c>
      <c r="C179" s="155"/>
      <c r="D179" s="139"/>
      <c r="E179" s="142"/>
      <c r="F179" s="142"/>
      <c r="G179" s="142"/>
      <c r="H179" s="145"/>
      <c r="I179" s="42">
        <v>20</v>
      </c>
      <c r="J179" s="43" t="s">
        <v>21</v>
      </c>
      <c r="K179" s="44">
        <v>450</v>
      </c>
      <c r="L179" s="47">
        <v>0.96333606653391124</v>
      </c>
      <c r="M179" s="45">
        <v>3.0104252079184726E-2</v>
      </c>
      <c r="N179" s="45">
        <v>6.5596813869040664E-3</v>
      </c>
      <c r="O179" s="45">
        <v>2.4199999999999999E-2</v>
      </c>
      <c r="P179" s="45"/>
      <c r="Q179" s="46" t="s">
        <v>21</v>
      </c>
      <c r="R179" s="133"/>
    </row>
    <row r="180" spans="2:18" s="23" customFormat="1" x14ac:dyDescent="0.25">
      <c r="B180" s="40">
        <v>176</v>
      </c>
      <c r="C180" s="134" t="s">
        <v>54</v>
      </c>
      <c r="D180" s="137">
        <v>0.58224016145307778</v>
      </c>
      <c r="E180" s="140">
        <v>6.357214934409687E-2</v>
      </c>
      <c r="F180" s="140">
        <v>0.35418768920282545</v>
      </c>
      <c r="G180" s="140">
        <v>0.03</v>
      </c>
      <c r="H180" s="143">
        <v>4.0000000000000001E-3</v>
      </c>
      <c r="I180" s="4">
        <v>5</v>
      </c>
      <c r="J180" s="5">
        <v>3</v>
      </c>
      <c r="K180" s="26">
        <v>350</v>
      </c>
      <c r="L180" s="27">
        <v>0.77314343845371303</v>
      </c>
      <c r="M180" s="27">
        <v>4.4760935910478125E-2</v>
      </c>
      <c r="N180" s="27">
        <v>0.18209562563580872</v>
      </c>
      <c r="O180" s="3">
        <v>9.0000000000000011E-3</v>
      </c>
      <c r="P180" s="3"/>
      <c r="Q180" s="29" t="s">
        <v>21</v>
      </c>
      <c r="R180" s="152">
        <v>29</v>
      </c>
    </row>
    <row r="181" spans="2:18" s="23" customFormat="1" x14ac:dyDescent="0.25">
      <c r="B181" s="41">
        <v>177</v>
      </c>
      <c r="C181" s="155"/>
      <c r="D181" s="139"/>
      <c r="E181" s="142"/>
      <c r="F181" s="142"/>
      <c r="G181" s="142"/>
      <c r="H181" s="145"/>
      <c r="I181" s="42">
        <v>5</v>
      </c>
      <c r="J181" s="43">
        <v>1</v>
      </c>
      <c r="K181" s="44">
        <v>850</v>
      </c>
      <c r="L181" s="47">
        <v>0.98582995951417007</v>
      </c>
      <c r="M181" s="45">
        <v>9.1093117408906892E-3</v>
      </c>
      <c r="N181" s="45">
        <v>5.0607287449392704E-3</v>
      </c>
      <c r="O181" s="45">
        <v>4.2999999999999997E-2</v>
      </c>
      <c r="P181" s="45"/>
      <c r="Q181" s="46" t="s">
        <v>21</v>
      </c>
      <c r="R181" s="132"/>
    </row>
    <row r="182" spans="2:18" s="23" customFormat="1" x14ac:dyDescent="0.25">
      <c r="B182" s="40">
        <v>178</v>
      </c>
      <c r="C182" s="134" t="s">
        <v>55</v>
      </c>
      <c r="D182" s="137">
        <v>0.48637739656912216</v>
      </c>
      <c r="E182" s="140">
        <v>5.6508577194752774E-2</v>
      </c>
      <c r="F182" s="140">
        <v>0.45711402623612513</v>
      </c>
      <c r="G182" s="140">
        <v>0.04</v>
      </c>
      <c r="H182" s="143">
        <v>0.01</v>
      </c>
      <c r="I182" s="4">
        <v>5</v>
      </c>
      <c r="J182" s="5">
        <v>3</v>
      </c>
      <c r="K182" s="26">
        <v>350</v>
      </c>
      <c r="L182" s="27">
        <v>0.74898785425101211</v>
      </c>
      <c r="M182" s="27">
        <v>4.3522267206477727E-2</v>
      </c>
      <c r="N182" s="27">
        <v>0.20748987854251011</v>
      </c>
      <c r="O182" s="3">
        <v>1.9E-2</v>
      </c>
      <c r="P182" s="3"/>
      <c r="Q182" s="36" t="s">
        <v>21</v>
      </c>
      <c r="R182" s="132"/>
    </row>
    <row r="183" spans="2:18" s="23" customFormat="1" x14ac:dyDescent="0.25">
      <c r="B183" s="41">
        <v>179</v>
      </c>
      <c r="C183" s="155"/>
      <c r="D183" s="139"/>
      <c r="E183" s="142"/>
      <c r="F183" s="142"/>
      <c r="G183" s="142"/>
      <c r="H183" s="145"/>
      <c r="I183" s="42">
        <v>5</v>
      </c>
      <c r="J183" s="43">
        <v>1</v>
      </c>
      <c r="K183" s="44">
        <v>850</v>
      </c>
      <c r="L183" s="47">
        <v>0.93548387096774188</v>
      </c>
      <c r="M183" s="45">
        <v>1.310483870967742E-2</v>
      </c>
      <c r="N183" s="45">
        <v>5.1411290322580641E-2</v>
      </c>
      <c r="O183" s="45">
        <v>7.2000000000000008E-2</v>
      </c>
      <c r="P183" s="45"/>
      <c r="Q183" s="46" t="s">
        <v>21</v>
      </c>
      <c r="R183" s="133"/>
    </row>
    <row r="184" spans="2:18" x14ac:dyDescent="0.25">
      <c r="B184" s="40">
        <v>180</v>
      </c>
      <c r="C184" s="134" t="s">
        <v>56</v>
      </c>
      <c r="D184" s="137">
        <v>0.51521298174442187</v>
      </c>
      <c r="E184" s="140">
        <v>5.2738336713995949E-2</v>
      </c>
      <c r="F184" s="140">
        <v>0.43204868154158221</v>
      </c>
      <c r="G184" s="140">
        <v>8.6999999999999994E-2</v>
      </c>
      <c r="H184" s="143">
        <v>1.3000000000000001E-2</v>
      </c>
      <c r="I184" s="4" t="s">
        <v>48</v>
      </c>
      <c r="J184" s="5" t="s">
        <v>21</v>
      </c>
      <c r="K184" s="26">
        <v>197</v>
      </c>
      <c r="L184" s="27">
        <v>0.53299999999999992</v>
      </c>
      <c r="M184" s="27">
        <v>6.0999999999999999E-2</v>
      </c>
      <c r="N184" s="27">
        <v>0.40600000000000003</v>
      </c>
      <c r="O184" s="3" t="s">
        <v>21</v>
      </c>
      <c r="P184" s="3"/>
      <c r="Q184" s="29">
        <v>0.90800000000000003</v>
      </c>
      <c r="R184" s="152">
        <v>20</v>
      </c>
    </row>
    <row r="185" spans="2:18" x14ac:dyDescent="0.25">
      <c r="B185" s="40">
        <v>181</v>
      </c>
      <c r="C185" s="154"/>
      <c r="D185" s="138"/>
      <c r="E185" s="141"/>
      <c r="F185" s="141"/>
      <c r="G185" s="141"/>
      <c r="H185" s="144"/>
      <c r="I185" s="4" t="s">
        <v>48</v>
      </c>
      <c r="J185" s="5" t="s">
        <v>21</v>
      </c>
      <c r="K185" s="26">
        <v>277</v>
      </c>
      <c r="L185" s="27">
        <v>0.75</v>
      </c>
      <c r="M185" s="27">
        <v>5.5E-2</v>
      </c>
      <c r="N185" s="27">
        <v>0.19500000000000001</v>
      </c>
      <c r="O185" s="3">
        <v>2.2800000000000001E-2</v>
      </c>
      <c r="P185" s="3"/>
      <c r="Q185" s="29">
        <v>0.42599999999999999</v>
      </c>
      <c r="R185" s="132"/>
    </row>
    <row r="186" spans="2:18" x14ac:dyDescent="0.25">
      <c r="B186" s="40">
        <v>182</v>
      </c>
      <c r="C186" s="154"/>
      <c r="D186" s="138"/>
      <c r="E186" s="141"/>
      <c r="F186" s="141"/>
      <c r="G186" s="141"/>
      <c r="H186" s="144"/>
      <c r="I186" s="4" t="s">
        <v>48</v>
      </c>
      <c r="J186" s="5" t="s">
        <v>21</v>
      </c>
      <c r="K186" s="26">
        <v>377</v>
      </c>
      <c r="L186" s="27">
        <v>0.82299999999999995</v>
      </c>
      <c r="M186" s="27">
        <v>3.6000000000000004E-2</v>
      </c>
      <c r="N186" s="27">
        <v>0.14099999999999999</v>
      </c>
      <c r="O186" s="3">
        <v>2.3400000000000001E-2</v>
      </c>
      <c r="P186" s="3"/>
      <c r="Q186" s="29">
        <v>0.38100000000000001</v>
      </c>
      <c r="R186" s="132"/>
    </row>
    <row r="187" spans="2:18" x14ac:dyDescent="0.25">
      <c r="B187" s="40">
        <v>183</v>
      </c>
      <c r="C187" s="154"/>
      <c r="D187" s="138"/>
      <c r="E187" s="141"/>
      <c r="F187" s="141"/>
      <c r="G187" s="141"/>
      <c r="H187" s="144"/>
      <c r="I187" s="4" t="s">
        <v>48</v>
      </c>
      <c r="J187" s="5" t="s">
        <v>21</v>
      </c>
      <c r="K187" s="26">
        <v>477</v>
      </c>
      <c r="L187" s="27">
        <v>0.88400000000000001</v>
      </c>
      <c r="M187" s="27">
        <v>2.4E-2</v>
      </c>
      <c r="N187" s="27">
        <v>8.5999999999999993E-2</v>
      </c>
      <c r="O187" s="3">
        <v>2.4199999999999999E-2</v>
      </c>
      <c r="P187" s="3"/>
      <c r="Q187" s="29">
        <v>0.35</v>
      </c>
      <c r="R187" s="132"/>
    </row>
    <row r="188" spans="2:18" x14ac:dyDescent="0.25">
      <c r="B188" s="40">
        <v>184</v>
      </c>
      <c r="C188" s="154"/>
      <c r="D188" s="138"/>
      <c r="E188" s="141"/>
      <c r="F188" s="141"/>
      <c r="G188" s="141"/>
      <c r="H188" s="144"/>
      <c r="I188" s="4" t="s">
        <v>48</v>
      </c>
      <c r="J188" s="5" t="s">
        <v>21</v>
      </c>
      <c r="K188" s="26">
        <v>577</v>
      </c>
      <c r="L188" s="27">
        <v>0.92500000000000004</v>
      </c>
      <c r="M188" s="27">
        <v>1.9E-2</v>
      </c>
      <c r="N188" s="27">
        <v>0.06</v>
      </c>
      <c r="O188" s="3">
        <v>2.6499999999999999E-2</v>
      </c>
      <c r="P188" s="3"/>
      <c r="Q188" s="29">
        <v>0.32200000000000001</v>
      </c>
      <c r="R188" s="132"/>
    </row>
    <row r="189" spans="2:18" x14ac:dyDescent="0.25">
      <c r="B189" s="40">
        <v>185</v>
      </c>
      <c r="C189" s="154"/>
      <c r="D189" s="138"/>
      <c r="E189" s="141"/>
      <c r="F189" s="141"/>
      <c r="G189" s="141"/>
      <c r="H189" s="144"/>
      <c r="I189" s="4" t="s">
        <v>48</v>
      </c>
      <c r="J189" s="5" t="s">
        <v>21</v>
      </c>
      <c r="K189" s="26">
        <v>677</v>
      </c>
      <c r="L189" s="27">
        <v>0.94299999999999995</v>
      </c>
      <c r="M189" s="27">
        <v>1.4999999999999999E-2</v>
      </c>
      <c r="N189" s="27">
        <v>4.2000000000000003E-2</v>
      </c>
      <c r="O189" s="3">
        <v>2.7400000000000001E-2</v>
      </c>
      <c r="P189" s="3"/>
      <c r="Q189" s="29">
        <v>0.311</v>
      </c>
      <c r="R189" s="132"/>
    </row>
    <row r="190" spans="2:18" x14ac:dyDescent="0.25">
      <c r="B190" s="41">
        <v>186</v>
      </c>
      <c r="C190" s="155"/>
      <c r="D190" s="139"/>
      <c r="E190" s="142"/>
      <c r="F190" s="142"/>
      <c r="G190" s="142"/>
      <c r="H190" s="145"/>
      <c r="I190" s="42" t="s">
        <v>48</v>
      </c>
      <c r="J190" s="43" t="s">
        <v>21</v>
      </c>
      <c r="K190" s="44">
        <v>877</v>
      </c>
      <c r="L190" s="47">
        <v>0.95700000000000007</v>
      </c>
      <c r="M190" s="45">
        <v>1.3000000000000001E-2</v>
      </c>
      <c r="N190" s="45">
        <v>3.1E-2</v>
      </c>
      <c r="O190" s="45">
        <v>2.8400000000000002E-2</v>
      </c>
      <c r="P190" s="45"/>
      <c r="Q190" s="46">
        <v>0.307</v>
      </c>
      <c r="R190" s="133"/>
    </row>
    <row r="191" spans="2:18" x14ac:dyDescent="0.25">
      <c r="B191" s="40">
        <v>187</v>
      </c>
      <c r="C191" s="134" t="s">
        <v>57</v>
      </c>
      <c r="D191" s="137">
        <v>0.46598984771573604</v>
      </c>
      <c r="E191" s="140">
        <v>5.8071065989847716E-2</v>
      </c>
      <c r="F191" s="140">
        <v>0.47309644670050766</v>
      </c>
      <c r="G191" s="140">
        <v>7.4999999999999997E-2</v>
      </c>
      <c r="H191" s="143">
        <v>1.4999999999999999E-2</v>
      </c>
      <c r="I191" s="4" t="s">
        <v>48</v>
      </c>
      <c r="J191" s="5" t="s">
        <v>21</v>
      </c>
      <c r="K191" s="26">
        <v>400</v>
      </c>
      <c r="L191" s="27">
        <v>0.68421581432733847</v>
      </c>
      <c r="M191" s="27">
        <v>3.2452526876318701E-2</v>
      </c>
      <c r="N191" s="27">
        <v>0.28333165879634281</v>
      </c>
      <c r="O191" s="3">
        <v>6.2240663900414925E-2</v>
      </c>
      <c r="P191" s="3"/>
      <c r="Q191" s="29">
        <v>0.24099999999999999</v>
      </c>
      <c r="R191" s="156">
        <v>21</v>
      </c>
    </row>
    <row r="192" spans="2:18" x14ac:dyDescent="0.25">
      <c r="B192" s="40">
        <v>188</v>
      </c>
      <c r="C192" s="154"/>
      <c r="D192" s="138"/>
      <c r="E192" s="141"/>
      <c r="F192" s="141"/>
      <c r="G192" s="141"/>
      <c r="H192" s="144"/>
      <c r="I192" s="4" t="s">
        <v>48</v>
      </c>
      <c r="J192" s="5" t="s">
        <v>21</v>
      </c>
      <c r="K192" s="26">
        <v>450</v>
      </c>
      <c r="L192" s="27">
        <v>0.72436026596816439</v>
      </c>
      <c r="M192" s="27">
        <v>3.1835583316542411E-2</v>
      </c>
      <c r="N192" s="27">
        <v>0.24380415071529316</v>
      </c>
      <c r="O192" s="3">
        <v>7.0093457943925228E-2</v>
      </c>
      <c r="P192" s="3"/>
      <c r="Q192" s="29">
        <v>0.214</v>
      </c>
      <c r="R192" s="157"/>
    </row>
    <row r="193" spans="2:18" x14ac:dyDescent="0.25">
      <c r="B193" s="40">
        <v>189</v>
      </c>
      <c r="C193" s="154"/>
      <c r="D193" s="138"/>
      <c r="E193" s="141"/>
      <c r="F193" s="141"/>
      <c r="G193" s="141"/>
      <c r="H193" s="144"/>
      <c r="I193" s="4" t="s">
        <v>48</v>
      </c>
      <c r="J193" s="5" t="s">
        <v>21</v>
      </c>
      <c r="K193" s="26">
        <v>500</v>
      </c>
      <c r="L193" s="27">
        <v>0.73685273039265176</v>
      </c>
      <c r="M193" s="27">
        <v>3.1997577470475422E-2</v>
      </c>
      <c r="N193" s="27">
        <v>0.23114969213687292</v>
      </c>
      <c r="O193" s="3">
        <v>7.9365079365079361E-2</v>
      </c>
      <c r="P193" s="3"/>
      <c r="Q193" s="29">
        <v>0.189</v>
      </c>
      <c r="R193" s="157"/>
    </row>
    <row r="194" spans="2:18" x14ac:dyDescent="0.25">
      <c r="B194" s="40">
        <v>190</v>
      </c>
      <c r="C194" s="155"/>
      <c r="D194" s="139"/>
      <c r="E194" s="142"/>
      <c r="F194" s="142"/>
      <c r="G194" s="142"/>
      <c r="H194" s="145"/>
      <c r="I194" s="42" t="s">
        <v>48</v>
      </c>
      <c r="J194" s="43" t="s">
        <v>21</v>
      </c>
      <c r="K194" s="44">
        <v>550</v>
      </c>
      <c r="L194" s="47">
        <v>0.72496187086934416</v>
      </c>
      <c r="M194" s="45">
        <v>2.6944585663446874E-2</v>
      </c>
      <c r="N194" s="45">
        <v>0.24809354346720894</v>
      </c>
      <c r="O194" s="45">
        <v>8.8235294117647065E-2</v>
      </c>
      <c r="P194" s="45"/>
      <c r="Q194" s="46">
        <v>0.17</v>
      </c>
      <c r="R194" s="158"/>
    </row>
    <row r="195" spans="2:18" x14ac:dyDescent="0.25">
      <c r="B195" s="39">
        <v>191</v>
      </c>
      <c r="C195" s="134" t="s">
        <v>58</v>
      </c>
      <c r="D195" s="137">
        <v>0.51104417670682734</v>
      </c>
      <c r="E195" s="140">
        <v>5.9236947791164667E-2</v>
      </c>
      <c r="F195" s="140">
        <v>0.42971887550200805</v>
      </c>
      <c r="G195" s="140" t="s">
        <v>21</v>
      </c>
      <c r="H195" s="143">
        <v>1.1000000000000001E-2</v>
      </c>
      <c r="I195" s="4">
        <v>15</v>
      </c>
      <c r="J195" s="5">
        <v>1</v>
      </c>
      <c r="K195" s="26">
        <v>450</v>
      </c>
      <c r="L195" s="27">
        <v>0.78306500000000001</v>
      </c>
      <c r="M195" s="27">
        <v>4.4775000000000002E-2</v>
      </c>
      <c r="N195" s="27">
        <v>0.16218500000000002</v>
      </c>
      <c r="O195" s="3">
        <v>1.4E-2</v>
      </c>
      <c r="P195" s="3"/>
      <c r="Q195" s="29" t="s">
        <v>21</v>
      </c>
      <c r="R195" s="156">
        <v>22</v>
      </c>
    </row>
    <row r="196" spans="2:18" x14ac:dyDescent="0.25">
      <c r="B196" s="40">
        <v>192</v>
      </c>
      <c r="C196" s="154"/>
      <c r="D196" s="138"/>
      <c r="E196" s="141"/>
      <c r="F196" s="141"/>
      <c r="G196" s="141"/>
      <c r="H196" s="144"/>
      <c r="I196" s="4">
        <v>15</v>
      </c>
      <c r="J196" s="5">
        <v>1</v>
      </c>
      <c r="K196" s="26">
        <v>650</v>
      </c>
      <c r="L196" s="27">
        <v>0.92448300000000005</v>
      </c>
      <c r="M196" s="27">
        <v>2.1846000000000001E-2</v>
      </c>
      <c r="N196" s="27">
        <v>3.1775999999999999E-2</v>
      </c>
      <c r="O196" s="3">
        <v>4.4999999999999998E-2</v>
      </c>
      <c r="P196" s="3"/>
      <c r="Q196" s="29" t="s">
        <v>21</v>
      </c>
      <c r="R196" s="157"/>
    </row>
    <row r="197" spans="2:18" x14ac:dyDescent="0.25">
      <c r="B197" s="41">
        <v>193</v>
      </c>
      <c r="C197" s="155"/>
      <c r="D197" s="139"/>
      <c r="E197" s="142"/>
      <c r="F197" s="142"/>
      <c r="G197" s="142"/>
      <c r="H197" s="145"/>
      <c r="I197" s="42">
        <v>15</v>
      </c>
      <c r="J197" s="43">
        <v>1</v>
      </c>
      <c r="K197" s="44">
        <v>850</v>
      </c>
      <c r="L197" s="47">
        <v>0.95040000000000002</v>
      </c>
      <c r="M197" s="45">
        <v>5.94E-3</v>
      </c>
      <c r="N197" s="45">
        <v>2.376E-2</v>
      </c>
      <c r="O197" s="45">
        <v>3.2000000000000001E-2</v>
      </c>
      <c r="P197" s="45"/>
      <c r="Q197" s="46" t="s">
        <v>21</v>
      </c>
      <c r="R197" s="157"/>
    </row>
    <row r="198" spans="2:18" x14ac:dyDescent="0.25">
      <c r="B198" s="40">
        <v>194</v>
      </c>
      <c r="C198" s="134" t="s">
        <v>59</v>
      </c>
      <c r="D198" s="137">
        <v>0.48416751787538298</v>
      </c>
      <c r="E198" s="140">
        <v>6.2308478038815111E-2</v>
      </c>
      <c r="F198" s="140">
        <v>0.45352400408580179</v>
      </c>
      <c r="G198" s="140" t="s">
        <v>21</v>
      </c>
      <c r="H198" s="143">
        <v>1.7000000000000001E-2</v>
      </c>
      <c r="I198" s="4">
        <v>15</v>
      </c>
      <c r="J198" s="5">
        <v>1</v>
      </c>
      <c r="K198" s="26">
        <v>450</v>
      </c>
      <c r="L198" s="48">
        <v>0.69752799999999993</v>
      </c>
      <c r="M198" s="3">
        <v>4.6436000000000005E-2</v>
      </c>
      <c r="N198" s="3">
        <v>0.23217999999999997</v>
      </c>
      <c r="O198" s="3">
        <v>2.5000000000000001E-2</v>
      </c>
      <c r="P198" s="3"/>
      <c r="Q198" s="29" t="s">
        <v>21</v>
      </c>
      <c r="R198" s="157"/>
    </row>
    <row r="199" spans="2:18" x14ac:dyDescent="0.25">
      <c r="B199" s="40">
        <v>195</v>
      </c>
      <c r="C199" s="154"/>
      <c r="D199" s="138"/>
      <c r="E199" s="141"/>
      <c r="F199" s="141"/>
      <c r="G199" s="141"/>
      <c r="H199" s="144"/>
      <c r="I199" s="4">
        <v>15</v>
      </c>
      <c r="J199" s="5">
        <v>1</v>
      </c>
      <c r="K199" s="26">
        <v>650</v>
      </c>
      <c r="L199" s="48">
        <v>0.84078799999999987</v>
      </c>
      <c r="M199" s="3">
        <v>2.1735999999999998E-2</v>
      </c>
      <c r="N199" s="3">
        <v>0.11362</v>
      </c>
      <c r="O199" s="3">
        <v>3.9E-2</v>
      </c>
      <c r="P199" s="3"/>
      <c r="Q199" s="29" t="s">
        <v>21</v>
      </c>
      <c r="R199" s="157"/>
    </row>
    <row r="200" spans="2:18" x14ac:dyDescent="0.25">
      <c r="B200" s="41">
        <v>196</v>
      </c>
      <c r="C200" s="155"/>
      <c r="D200" s="139"/>
      <c r="E200" s="142"/>
      <c r="F200" s="142"/>
      <c r="G200" s="142"/>
      <c r="H200" s="145"/>
      <c r="I200" s="42">
        <v>15</v>
      </c>
      <c r="J200" s="43">
        <v>1</v>
      </c>
      <c r="K200" s="44">
        <v>850</v>
      </c>
      <c r="L200" s="47">
        <v>0.83838599999999985</v>
      </c>
      <c r="M200" s="45">
        <v>7.928000000000001E-3</v>
      </c>
      <c r="N200" s="45">
        <v>0.135767</v>
      </c>
      <c r="O200" s="45">
        <v>4.2000000000000003E-2</v>
      </c>
      <c r="P200" s="45"/>
      <c r="Q200" s="46" t="s">
        <v>21</v>
      </c>
      <c r="R200" s="158"/>
    </row>
    <row r="201" spans="2:18" x14ac:dyDescent="0.25">
      <c r="B201" s="40">
        <v>197</v>
      </c>
      <c r="C201" s="134" t="s">
        <v>60</v>
      </c>
      <c r="D201" s="137">
        <v>0.47187306820523389</v>
      </c>
      <c r="E201" s="140">
        <v>6.2229548732742633E-2</v>
      </c>
      <c r="F201" s="140">
        <v>0.46589738306202344</v>
      </c>
      <c r="G201" s="140">
        <v>7.8E-2</v>
      </c>
      <c r="H201" s="143">
        <v>4.6999999999999993E-3</v>
      </c>
      <c r="I201" s="4">
        <v>3</v>
      </c>
      <c r="J201" s="159" t="s">
        <v>61</v>
      </c>
      <c r="K201" s="26">
        <v>280</v>
      </c>
      <c r="L201" s="27">
        <v>0.53917885415269007</v>
      </c>
      <c r="M201" s="27">
        <v>5.7661344425063737E-2</v>
      </c>
      <c r="N201" s="27">
        <v>0.40315980142224606</v>
      </c>
      <c r="O201" s="3">
        <v>6.2666666666666669E-3</v>
      </c>
      <c r="P201" s="3"/>
      <c r="Q201" s="29">
        <v>0.7</v>
      </c>
      <c r="R201" s="156">
        <v>23</v>
      </c>
    </row>
    <row r="202" spans="2:18" x14ac:dyDescent="0.25">
      <c r="B202" s="40">
        <v>198</v>
      </c>
      <c r="C202" s="154"/>
      <c r="D202" s="138"/>
      <c r="E202" s="141"/>
      <c r="F202" s="141"/>
      <c r="G202" s="141"/>
      <c r="H202" s="144"/>
      <c r="I202" s="4">
        <v>3</v>
      </c>
      <c r="J202" s="160"/>
      <c r="K202" s="26">
        <v>290</v>
      </c>
      <c r="L202" s="27">
        <v>0.55696287586091042</v>
      </c>
      <c r="M202" s="27">
        <v>5.6542919536368225E-2</v>
      </c>
      <c r="N202" s="27">
        <v>0.38649420460272138</v>
      </c>
      <c r="O202" s="3">
        <v>7.8333333333333345E-3</v>
      </c>
      <c r="P202" s="3"/>
      <c r="Q202" s="29">
        <v>0.6</v>
      </c>
      <c r="R202" s="157"/>
    </row>
    <row r="203" spans="2:18" x14ac:dyDescent="0.25">
      <c r="B203" s="40">
        <v>199</v>
      </c>
      <c r="C203" s="154"/>
      <c r="D203" s="138"/>
      <c r="E203" s="141"/>
      <c r="F203" s="141"/>
      <c r="G203" s="141"/>
      <c r="H203" s="144"/>
      <c r="I203" s="4">
        <v>5</v>
      </c>
      <c r="J203" s="160"/>
      <c r="K203" s="26">
        <v>310</v>
      </c>
      <c r="L203" s="27">
        <v>0.69303030303030311</v>
      </c>
      <c r="M203" s="27">
        <v>5.1414141414141412E-2</v>
      </c>
      <c r="N203" s="27">
        <v>0.26565656565656565</v>
      </c>
      <c r="O203" s="3">
        <v>0.01</v>
      </c>
      <c r="P203" s="3"/>
      <c r="Q203" s="29" t="s">
        <v>21</v>
      </c>
      <c r="R203" s="157"/>
    </row>
    <row r="204" spans="2:18" x14ac:dyDescent="0.25">
      <c r="B204" s="40">
        <v>200</v>
      </c>
      <c r="C204" s="154"/>
      <c r="D204" s="138"/>
      <c r="E204" s="141"/>
      <c r="F204" s="141"/>
      <c r="G204" s="141"/>
      <c r="H204" s="144"/>
      <c r="I204" s="4">
        <v>5</v>
      </c>
      <c r="J204" s="160"/>
      <c r="K204" s="26">
        <v>335</v>
      </c>
      <c r="L204" s="27">
        <v>0.73564381482418417</v>
      </c>
      <c r="M204" s="27">
        <v>4.8064760941057424E-2</v>
      </c>
      <c r="N204" s="27">
        <v>0.21629142423475839</v>
      </c>
      <c r="O204" s="3">
        <v>1.175E-2</v>
      </c>
      <c r="P204" s="3"/>
      <c r="Q204" s="29">
        <v>0.38</v>
      </c>
      <c r="R204" s="157"/>
    </row>
    <row r="205" spans="2:18" x14ac:dyDescent="0.25">
      <c r="B205" s="40">
        <v>201</v>
      </c>
      <c r="C205" s="154"/>
      <c r="D205" s="138"/>
      <c r="E205" s="141"/>
      <c r="F205" s="141"/>
      <c r="G205" s="141"/>
      <c r="H205" s="144"/>
      <c r="I205" s="4">
        <v>7</v>
      </c>
      <c r="J205" s="160"/>
      <c r="K205" s="26">
        <v>380</v>
      </c>
      <c r="L205" s="27">
        <v>0.72870282270853148</v>
      </c>
      <c r="M205" s="27">
        <v>4.252457976530289E-2</v>
      </c>
      <c r="N205" s="27">
        <v>0.22877259752616558</v>
      </c>
      <c r="O205" s="3">
        <v>1.4687499999999999E-2</v>
      </c>
      <c r="P205" s="3"/>
      <c r="Q205" s="29">
        <v>0.32</v>
      </c>
      <c r="R205" s="157"/>
    </row>
    <row r="206" spans="2:18" x14ac:dyDescent="0.25">
      <c r="B206" s="40">
        <v>202</v>
      </c>
      <c r="C206" s="154"/>
      <c r="D206" s="138"/>
      <c r="E206" s="141"/>
      <c r="F206" s="141"/>
      <c r="G206" s="141"/>
      <c r="H206" s="144"/>
      <c r="I206" s="4">
        <v>8</v>
      </c>
      <c r="J206" s="160"/>
      <c r="K206" s="26">
        <v>400</v>
      </c>
      <c r="L206" s="27">
        <v>0.77500908100254273</v>
      </c>
      <c r="M206" s="27">
        <v>4.3530693788594269E-2</v>
      </c>
      <c r="N206" s="27">
        <v>0.18146022520886304</v>
      </c>
      <c r="O206" s="3">
        <v>1.6785714285714286E-2</v>
      </c>
      <c r="P206" s="3"/>
      <c r="Q206" s="29" t="s">
        <v>21</v>
      </c>
      <c r="R206" s="157"/>
    </row>
    <row r="207" spans="2:18" x14ac:dyDescent="0.25">
      <c r="B207" s="40">
        <v>203</v>
      </c>
      <c r="C207" s="154"/>
      <c r="D207" s="138"/>
      <c r="E207" s="141"/>
      <c r="F207" s="141"/>
      <c r="G207" s="141"/>
      <c r="H207" s="144"/>
      <c r="I207" s="4">
        <v>9</v>
      </c>
      <c r="J207" s="160"/>
      <c r="K207" s="26">
        <v>450</v>
      </c>
      <c r="L207" s="27">
        <v>0.72694085389737562</v>
      </c>
      <c r="M207" s="27">
        <v>3.9106933019976496E-2</v>
      </c>
      <c r="N207" s="27">
        <v>0.23395221308264794</v>
      </c>
      <c r="O207" s="3">
        <v>1.8076923076923077E-2</v>
      </c>
      <c r="P207" s="3"/>
      <c r="Q207" s="29">
        <v>0.26</v>
      </c>
      <c r="R207" s="157"/>
    </row>
    <row r="208" spans="2:18" x14ac:dyDescent="0.25">
      <c r="B208" s="40">
        <v>204</v>
      </c>
      <c r="C208" s="154"/>
      <c r="D208" s="138"/>
      <c r="E208" s="141"/>
      <c r="F208" s="141"/>
      <c r="G208" s="141"/>
      <c r="H208" s="144"/>
      <c r="I208" s="4">
        <v>9</v>
      </c>
      <c r="J208" s="160"/>
      <c r="K208" s="26">
        <v>490</v>
      </c>
      <c r="L208" s="27">
        <v>0.81409999999999993</v>
      </c>
      <c r="M208" s="27">
        <v>3.7599999999999995E-2</v>
      </c>
      <c r="N208" s="27">
        <v>0.12950000000000003</v>
      </c>
      <c r="O208" s="3">
        <v>1.8800000000000001E-2</v>
      </c>
      <c r="P208" s="3"/>
      <c r="Q208" s="29" t="s">
        <v>21</v>
      </c>
      <c r="R208" s="157"/>
    </row>
    <row r="209" spans="2:18" x14ac:dyDescent="0.25">
      <c r="B209" s="41">
        <v>205</v>
      </c>
      <c r="C209" s="155"/>
      <c r="D209" s="139"/>
      <c r="E209" s="142"/>
      <c r="F209" s="142"/>
      <c r="G209" s="142"/>
      <c r="H209" s="145"/>
      <c r="I209" s="42">
        <v>9</v>
      </c>
      <c r="J209" s="161"/>
      <c r="K209" s="44">
        <v>525</v>
      </c>
      <c r="L209" s="47">
        <v>0.87442413939651509</v>
      </c>
      <c r="M209" s="45">
        <v>3.682107947301317E-2</v>
      </c>
      <c r="N209" s="45">
        <v>8.8754781130471694E-2</v>
      </c>
      <c r="O209" s="45">
        <v>1.9583333333333335E-2</v>
      </c>
      <c r="P209" s="45"/>
      <c r="Q209" s="46">
        <v>0.24</v>
      </c>
      <c r="R209" s="158"/>
    </row>
    <row r="210" spans="2:18" x14ac:dyDescent="0.25">
      <c r="B210" s="40">
        <v>206</v>
      </c>
      <c r="C210" s="134" t="s">
        <v>62</v>
      </c>
      <c r="D210" s="140">
        <v>0.52460349735664902</v>
      </c>
      <c r="E210" s="140">
        <v>6.3033753558357053E-2</v>
      </c>
      <c r="F210" s="140">
        <v>0.40870272468483126</v>
      </c>
      <c r="G210" s="140" t="s">
        <v>21</v>
      </c>
      <c r="H210" s="143">
        <v>1.3999999999999999E-2</v>
      </c>
      <c r="I210" s="4" t="s">
        <v>48</v>
      </c>
      <c r="J210" s="159" t="s">
        <v>21</v>
      </c>
      <c r="K210" s="26">
        <v>227</v>
      </c>
      <c r="L210" s="27">
        <v>0.74</v>
      </c>
      <c r="M210" s="27">
        <v>5.5E-2</v>
      </c>
      <c r="N210" s="27">
        <v>0.20499999999999999</v>
      </c>
      <c r="O210" s="3">
        <v>2.3E-2</v>
      </c>
      <c r="P210" s="3"/>
      <c r="Q210" s="29">
        <v>0.42699999999999999</v>
      </c>
      <c r="R210" s="156">
        <v>24</v>
      </c>
    </row>
    <row r="211" spans="2:18" x14ac:dyDescent="0.25">
      <c r="B211" s="40">
        <v>207</v>
      </c>
      <c r="C211" s="154"/>
      <c r="D211" s="153"/>
      <c r="E211" s="141"/>
      <c r="F211" s="141"/>
      <c r="G211" s="141"/>
      <c r="H211" s="144"/>
      <c r="I211" s="4" t="s">
        <v>48</v>
      </c>
      <c r="J211" s="160"/>
      <c r="K211" s="26">
        <v>327</v>
      </c>
      <c r="L211" s="27">
        <v>0.81299999999999994</v>
      </c>
      <c r="M211" s="27">
        <v>3.6000000000000004E-2</v>
      </c>
      <c r="N211" s="27">
        <v>0.151</v>
      </c>
      <c r="O211" s="3">
        <v>2.4E-2</v>
      </c>
      <c r="P211" s="3"/>
      <c r="Q211" s="29">
        <v>0.41099999999999998</v>
      </c>
      <c r="R211" s="157"/>
    </row>
    <row r="212" spans="2:18" x14ac:dyDescent="0.25">
      <c r="B212" s="40">
        <v>208</v>
      </c>
      <c r="C212" s="154"/>
      <c r="D212" s="153"/>
      <c r="E212" s="141"/>
      <c r="F212" s="141"/>
      <c r="G212" s="141"/>
      <c r="H212" s="144"/>
      <c r="I212" s="4" t="s">
        <v>48</v>
      </c>
      <c r="J212" s="160"/>
      <c r="K212" s="26">
        <v>427</v>
      </c>
      <c r="L212" s="27">
        <v>0.87400000000000011</v>
      </c>
      <c r="M212" s="27">
        <v>2.4E-2</v>
      </c>
      <c r="N212" s="27">
        <v>9.1999999999999998E-2</v>
      </c>
      <c r="O212" s="3">
        <v>2.4E-2</v>
      </c>
      <c r="P212" s="3"/>
      <c r="Q212" s="29">
        <v>0.38900000000000001</v>
      </c>
      <c r="R212" s="157"/>
    </row>
    <row r="213" spans="2:18" x14ac:dyDescent="0.25">
      <c r="B213" s="40">
        <v>209</v>
      </c>
      <c r="C213" s="154"/>
      <c r="D213" s="153"/>
      <c r="E213" s="141"/>
      <c r="F213" s="141"/>
      <c r="G213" s="141"/>
      <c r="H213" s="144"/>
      <c r="I213" s="4" t="s">
        <v>48</v>
      </c>
      <c r="J213" s="160"/>
      <c r="K213" s="26">
        <v>527</v>
      </c>
      <c r="L213" s="27">
        <v>0.91900000000000004</v>
      </c>
      <c r="M213" s="27">
        <v>1.8000000000000002E-2</v>
      </c>
      <c r="N213" s="27">
        <v>7.2999999999999995E-2</v>
      </c>
      <c r="O213" s="3">
        <v>2.5999999999999999E-2</v>
      </c>
      <c r="P213" s="3"/>
      <c r="Q213" s="29">
        <v>0.36199999999999999</v>
      </c>
      <c r="R213" s="157"/>
    </row>
    <row r="214" spans="2:18" x14ac:dyDescent="0.25">
      <c r="B214" s="40">
        <v>210</v>
      </c>
      <c r="C214" s="154"/>
      <c r="D214" s="153"/>
      <c r="E214" s="141"/>
      <c r="F214" s="141"/>
      <c r="G214" s="141"/>
      <c r="H214" s="144"/>
      <c r="I214" s="4" t="s">
        <v>48</v>
      </c>
      <c r="J214" s="160"/>
      <c r="K214" s="26">
        <v>627</v>
      </c>
      <c r="L214" s="27">
        <v>0.92599999999999993</v>
      </c>
      <c r="M214" s="27">
        <v>1.6E-2</v>
      </c>
      <c r="N214" s="27">
        <v>5.7999999999999996E-2</v>
      </c>
      <c r="O214" s="3">
        <v>2.5999999999999999E-2</v>
      </c>
      <c r="P214" s="3"/>
      <c r="Q214" s="29">
        <v>0.248</v>
      </c>
      <c r="R214" s="157"/>
    </row>
    <row r="215" spans="2:18" x14ac:dyDescent="0.25">
      <c r="B215" s="40">
        <v>211</v>
      </c>
      <c r="C215" s="154"/>
      <c r="D215" s="153"/>
      <c r="E215" s="141"/>
      <c r="F215" s="141"/>
      <c r="G215" s="141"/>
      <c r="H215" s="153"/>
      <c r="I215" s="49" t="s">
        <v>48</v>
      </c>
      <c r="J215" s="160"/>
      <c r="K215" s="26">
        <v>727</v>
      </c>
      <c r="L215" s="27">
        <v>0.93299999999999994</v>
      </c>
      <c r="M215" s="27">
        <v>1.3999999999999999E-2</v>
      </c>
      <c r="N215" s="27">
        <v>5.2999999999999999E-2</v>
      </c>
      <c r="O215" s="27">
        <v>2.7400000000000001E-2</v>
      </c>
      <c r="P215" s="27"/>
      <c r="Q215" s="29">
        <v>0.3</v>
      </c>
      <c r="R215" s="157"/>
    </row>
    <row r="216" spans="2:18" x14ac:dyDescent="0.25">
      <c r="B216" s="41">
        <v>212</v>
      </c>
      <c r="C216" s="155"/>
      <c r="D216" s="142"/>
      <c r="E216" s="142"/>
      <c r="F216" s="142"/>
      <c r="G216" s="142"/>
      <c r="H216" s="142"/>
      <c r="I216" s="50" t="s">
        <v>48</v>
      </c>
      <c r="J216" s="161"/>
      <c r="K216" s="44">
        <v>927</v>
      </c>
      <c r="L216" s="45">
        <v>0.95599999999999996</v>
      </c>
      <c r="M216" s="45">
        <v>1.3000000000000001E-2</v>
      </c>
      <c r="N216" s="45">
        <v>3.1E-2</v>
      </c>
      <c r="O216" s="45">
        <v>2.8400000000000002E-2</v>
      </c>
      <c r="P216" s="45"/>
      <c r="Q216" s="46">
        <v>0.20100000000000001</v>
      </c>
      <c r="R216" s="158"/>
    </row>
    <row r="217" spans="2:18" x14ac:dyDescent="0.25">
      <c r="B217" s="40">
        <v>213</v>
      </c>
      <c r="C217" s="134" t="s">
        <v>63</v>
      </c>
      <c r="D217" s="137">
        <v>0.53945945945945895</v>
      </c>
      <c r="E217" s="140">
        <v>5.5315315315315312E-2</v>
      </c>
      <c r="F217" s="140">
        <v>0.40522522522522531</v>
      </c>
      <c r="G217" s="140">
        <v>7.4999999999999997E-2</v>
      </c>
      <c r="H217" s="143">
        <v>0.01</v>
      </c>
      <c r="I217" s="49" t="s">
        <v>48</v>
      </c>
      <c r="J217" s="159" t="s">
        <v>21</v>
      </c>
      <c r="K217" s="26">
        <v>250</v>
      </c>
      <c r="L217" s="51">
        <v>0.50211864406779561</v>
      </c>
      <c r="M217" s="51">
        <v>5.817103113394536E-2</v>
      </c>
      <c r="N217" s="51">
        <v>0.43971032479825906</v>
      </c>
      <c r="O217" s="51">
        <v>1.6666666666666666E-2</v>
      </c>
      <c r="P217" s="51"/>
      <c r="Q217" s="29">
        <v>0.6</v>
      </c>
      <c r="R217" s="162">
        <v>25</v>
      </c>
    </row>
    <row r="218" spans="2:18" x14ac:dyDescent="0.25">
      <c r="B218" s="40">
        <v>214</v>
      </c>
      <c r="C218" s="154"/>
      <c r="D218" s="174"/>
      <c r="E218" s="170"/>
      <c r="F218" s="170"/>
      <c r="G218" s="170"/>
      <c r="H218" s="144"/>
      <c r="I218" s="49" t="s">
        <v>48</v>
      </c>
      <c r="J218" s="160"/>
      <c r="K218" s="26">
        <v>400</v>
      </c>
      <c r="L218" s="51">
        <v>0.81901041666666563</v>
      </c>
      <c r="M218" s="51">
        <v>3.812909713729281E-2</v>
      </c>
      <c r="N218" s="51">
        <v>0.14286048619604155</v>
      </c>
      <c r="O218" s="51">
        <v>0.04</v>
      </c>
      <c r="P218" s="51"/>
      <c r="Q218" s="29">
        <v>0.25</v>
      </c>
      <c r="R218" s="163"/>
    </row>
    <row r="219" spans="2:18" x14ac:dyDescent="0.25">
      <c r="B219" s="40">
        <v>215</v>
      </c>
      <c r="C219" s="154"/>
      <c r="D219" s="174"/>
      <c r="E219" s="170"/>
      <c r="F219" s="170"/>
      <c r="G219" s="170"/>
      <c r="H219" s="144"/>
      <c r="I219" s="49" t="s">
        <v>48</v>
      </c>
      <c r="J219" s="160"/>
      <c r="K219" s="26">
        <v>550</v>
      </c>
      <c r="L219" s="51">
        <v>0.92544642857142756</v>
      </c>
      <c r="M219" s="51">
        <v>2.2210427563730463E-2</v>
      </c>
      <c r="N219" s="51">
        <v>5.2343143864842061E-2</v>
      </c>
      <c r="O219" s="51">
        <v>6.6666666666666666E-2</v>
      </c>
      <c r="P219" s="51"/>
      <c r="Q219" s="29">
        <v>0.15</v>
      </c>
      <c r="R219" s="163"/>
    </row>
    <row r="220" spans="2:18" x14ac:dyDescent="0.25">
      <c r="B220" s="40">
        <v>216</v>
      </c>
      <c r="C220" s="154"/>
      <c r="D220" s="174"/>
      <c r="E220" s="170"/>
      <c r="F220" s="170"/>
      <c r="G220" s="170"/>
      <c r="H220" s="144"/>
      <c r="I220" s="49" t="s">
        <v>48</v>
      </c>
      <c r="J220" s="160"/>
      <c r="K220" s="26">
        <v>650</v>
      </c>
      <c r="L220" s="51">
        <v>0.93031249999999888</v>
      </c>
      <c r="M220" s="51">
        <v>2.4572651554231405E-2</v>
      </c>
      <c r="N220" s="51">
        <v>4.5114848445769615E-2</v>
      </c>
      <c r="O220" s="51">
        <v>7.6923076923076927E-2</v>
      </c>
      <c r="P220" s="51"/>
      <c r="Q220" s="29">
        <v>0.13</v>
      </c>
      <c r="R220" s="163"/>
    </row>
    <row r="221" spans="2:18" x14ac:dyDescent="0.25">
      <c r="B221" s="41">
        <v>217</v>
      </c>
      <c r="C221" s="155"/>
      <c r="D221" s="175"/>
      <c r="E221" s="176"/>
      <c r="F221" s="176"/>
      <c r="G221" s="176"/>
      <c r="H221" s="145"/>
      <c r="I221" s="50" t="s">
        <v>48</v>
      </c>
      <c r="J221" s="161"/>
      <c r="K221" s="44">
        <v>800</v>
      </c>
      <c r="L221" s="52">
        <v>0.98749999999999893</v>
      </c>
      <c r="M221" s="53">
        <v>8.7301265294530122E-3</v>
      </c>
      <c r="N221" s="53">
        <v>3.7698734705481074E-3</v>
      </c>
      <c r="O221" s="53">
        <v>9.9999999999999992E-2</v>
      </c>
      <c r="P221" s="53"/>
      <c r="Q221" s="46">
        <v>0.1</v>
      </c>
      <c r="R221" s="164"/>
    </row>
    <row r="222" spans="2:18" ht="15" customHeight="1" x14ac:dyDescent="0.25">
      <c r="B222" s="40">
        <v>218</v>
      </c>
      <c r="C222" s="134" t="s">
        <v>64</v>
      </c>
      <c r="D222" s="165">
        <v>0.52427184466019428</v>
      </c>
      <c r="E222" s="167">
        <v>7.3354908306364625E-2</v>
      </c>
      <c r="F222" s="167">
        <v>0.40237324703344124</v>
      </c>
      <c r="G222" s="169">
        <v>4.7E-2</v>
      </c>
      <c r="H222" s="143">
        <v>5.2400000000000002E-2</v>
      </c>
      <c r="I222" s="54">
        <v>10</v>
      </c>
      <c r="J222" s="171" t="s">
        <v>65</v>
      </c>
      <c r="K222" s="4">
        <v>230</v>
      </c>
      <c r="L222" s="55">
        <v>0.57454720901747802</v>
      </c>
      <c r="M222" s="56">
        <v>7.5751660418125866E-2</v>
      </c>
      <c r="N222" s="56">
        <v>0.3497011305643965</v>
      </c>
      <c r="O222" s="56">
        <f>H222/Q222</f>
        <v>5.6344086021505375E-2</v>
      </c>
      <c r="P222" s="56">
        <v>0.02</v>
      </c>
      <c r="Q222" s="56">
        <v>0.93</v>
      </c>
      <c r="R222" s="152">
        <v>26</v>
      </c>
    </row>
    <row r="223" spans="2:18" x14ac:dyDescent="0.25">
      <c r="B223" s="40">
        <v>219</v>
      </c>
      <c r="C223" s="154"/>
      <c r="D223" s="166"/>
      <c r="E223" s="168"/>
      <c r="F223" s="168"/>
      <c r="G223" s="170"/>
      <c r="H223" s="144"/>
      <c r="I223" s="49">
        <v>10</v>
      </c>
      <c r="J223" s="172"/>
      <c r="K223" s="4">
        <v>250</v>
      </c>
      <c r="L223" s="58">
        <v>0.53739316239316237</v>
      </c>
      <c r="M223" s="59">
        <v>6.7307692307692304E-2</v>
      </c>
      <c r="N223" s="59">
        <v>0.39529914529914528</v>
      </c>
      <c r="O223" s="59">
        <v>6.2784000000000006E-2</v>
      </c>
      <c r="P223" s="59">
        <v>1.9E-2</v>
      </c>
      <c r="Q223" s="3">
        <v>0.86</v>
      </c>
      <c r="R223" s="132"/>
    </row>
    <row r="224" spans="2:18" x14ac:dyDescent="0.25">
      <c r="B224" s="40">
        <v>220</v>
      </c>
      <c r="C224" s="154"/>
      <c r="D224" s="166"/>
      <c r="E224" s="168"/>
      <c r="F224" s="168"/>
      <c r="G224" s="170"/>
      <c r="H224" s="144"/>
      <c r="I224" s="49">
        <v>10</v>
      </c>
      <c r="J224" s="172"/>
      <c r="K224" s="4">
        <v>270</v>
      </c>
      <c r="L224" s="58">
        <v>0.54659685863874352</v>
      </c>
      <c r="M224" s="59">
        <v>6.2827225130890063E-2</v>
      </c>
      <c r="N224" s="59">
        <v>0.39057591623036653</v>
      </c>
      <c r="O224" s="59">
        <v>7.205099999999999E-2</v>
      </c>
      <c r="P224" s="59">
        <v>1.3000000000000001E-2</v>
      </c>
      <c r="Q224" s="3">
        <v>0.77</v>
      </c>
      <c r="R224" s="132"/>
    </row>
    <row r="225" spans="2:18" x14ac:dyDescent="0.25">
      <c r="B225" s="40">
        <v>221</v>
      </c>
      <c r="C225" s="154"/>
      <c r="D225" s="166"/>
      <c r="E225" s="168"/>
      <c r="F225" s="168"/>
      <c r="G225" s="170"/>
      <c r="H225" s="144"/>
      <c r="I225" s="49">
        <v>10</v>
      </c>
      <c r="J225" s="172"/>
      <c r="K225" s="4">
        <v>290</v>
      </c>
      <c r="L225" s="58">
        <v>0.56153050672182003</v>
      </c>
      <c r="M225" s="59">
        <v>6.3081695966907977E-2</v>
      </c>
      <c r="N225" s="59">
        <v>0.37538779731127203</v>
      </c>
      <c r="O225" s="59">
        <v>8.2004000000000007E-2</v>
      </c>
      <c r="P225" s="59">
        <v>1.2E-2</v>
      </c>
      <c r="Q225" s="3">
        <v>0.68</v>
      </c>
      <c r="R225" s="132"/>
    </row>
    <row r="226" spans="2:18" x14ac:dyDescent="0.25">
      <c r="B226" s="40">
        <v>222</v>
      </c>
      <c r="C226" s="154" t="s">
        <v>66</v>
      </c>
      <c r="D226" s="177">
        <v>0.51525054466230935</v>
      </c>
      <c r="E226" s="178">
        <v>7.407407407407407E-2</v>
      </c>
      <c r="F226" s="178">
        <v>0.41067538126361658</v>
      </c>
      <c r="G226" s="178">
        <v>4.0999999999999995E-2</v>
      </c>
      <c r="H226" s="144">
        <v>6.0400000000000002E-2</v>
      </c>
      <c r="I226" s="49">
        <v>10</v>
      </c>
      <c r="J226" s="172"/>
      <c r="K226" s="4">
        <v>230</v>
      </c>
      <c r="L226" s="58">
        <v>0.52648648648648655</v>
      </c>
      <c r="M226" s="59">
        <v>6.8108108108108106E-2</v>
      </c>
      <c r="N226" s="59">
        <v>0.40540540540540537</v>
      </c>
      <c r="O226" s="59">
        <v>6.5000000000000002E-2</v>
      </c>
      <c r="P226" s="59">
        <v>0.01</v>
      </c>
      <c r="Q226" s="3"/>
      <c r="R226" s="132"/>
    </row>
    <row r="227" spans="2:18" x14ac:dyDescent="0.25">
      <c r="B227" s="40">
        <v>223</v>
      </c>
      <c r="C227" s="154"/>
      <c r="D227" s="174"/>
      <c r="E227" s="170"/>
      <c r="F227" s="170"/>
      <c r="G227" s="170"/>
      <c r="H227" s="179"/>
      <c r="I227" s="49">
        <v>10</v>
      </c>
      <c r="J227" s="172"/>
      <c r="K227" s="4">
        <v>250</v>
      </c>
      <c r="L227" s="58">
        <v>0.54326396495071194</v>
      </c>
      <c r="M227" s="59">
        <v>6.6812705366922229E-2</v>
      </c>
      <c r="N227" s="59">
        <v>0.38992332968236587</v>
      </c>
      <c r="O227" s="59">
        <v>7.333400000000001E-2</v>
      </c>
      <c r="P227" s="59">
        <v>9.0000000000000011E-3</v>
      </c>
      <c r="Q227" s="3"/>
      <c r="R227" s="132"/>
    </row>
    <row r="228" spans="2:18" x14ac:dyDescent="0.25">
      <c r="B228" s="40">
        <v>224</v>
      </c>
      <c r="C228" s="154"/>
      <c r="D228" s="174"/>
      <c r="E228" s="170"/>
      <c r="F228" s="170"/>
      <c r="G228" s="170"/>
      <c r="H228" s="179"/>
      <c r="I228" s="49">
        <v>10</v>
      </c>
      <c r="J228" s="172"/>
      <c r="K228" s="4">
        <v>270</v>
      </c>
      <c r="L228" s="58">
        <v>0.5703296703296703</v>
      </c>
      <c r="M228" s="59">
        <v>6.4835164835164827E-2</v>
      </c>
      <c r="N228" s="59">
        <v>0.36483516483516482</v>
      </c>
      <c r="O228" s="59">
        <v>8.3748000000000003E-2</v>
      </c>
      <c r="P228" s="59">
        <v>3.0000000000000001E-3</v>
      </c>
      <c r="Q228" s="3"/>
      <c r="R228" s="132"/>
    </row>
    <row r="229" spans="2:18" x14ac:dyDescent="0.25">
      <c r="B229" s="40">
        <v>225</v>
      </c>
      <c r="C229" s="154"/>
      <c r="D229" s="174"/>
      <c r="E229" s="170"/>
      <c r="F229" s="170"/>
      <c r="G229" s="170"/>
      <c r="H229" s="179"/>
      <c r="I229" s="49">
        <v>10</v>
      </c>
      <c r="J229" s="172"/>
      <c r="K229" s="4">
        <v>290</v>
      </c>
      <c r="L229" s="58">
        <v>0.6294642857142857</v>
      </c>
      <c r="M229" s="59">
        <v>6.25E-2</v>
      </c>
      <c r="N229" s="59">
        <v>0.30803571428571436</v>
      </c>
      <c r="O229" s="59">
        <v>0.101184</v>
      </c>
      <c r="P229" s="59">
        <v>8.0000000000000002E-3</v>
      </c>
      <c r="Q229" s="3">
        <v>0.62</v>
      </c>
      <c r="R229" s="132"/>
    </row>
    <row r="230" spans="2:18" x14ac:dyDescent="0.25">
      <c r="B230" s="40">
        <v>226</v>
      </c>
      <c r="C230" s="154" t="s">
        <v>67</v>
      </c>
      <c r="D230" s="177">
        <v>0.51817237798546212</v>
      </c>
      <c r="E230" s="178">
        <v>6.749740394600208E-2</v>
      </c>
      <c r="F230" s="178">
        <v>0.41433021806853582</v>
      </c>
      <c r="G230" s="178">
        <v>2.7999999999999997E-2</v>
      </c>
      <c r="H230" s="144">
        <v>1.6500000000000001E-2</v>
      </c>
      <c r="I230" s="49">
        <v>10</v>
      </c>
      <c r="J230" s="172"/>
      <c r="K230" s="4">
        <v>230</v>
      </c>
      <c r="L230" s="58">
        <v>0.52593360995850624</v>
      </c>
      <c r="M230" s="59">
        <v>6.4315352697095443E-2</v>
      </c>
      <c r="N230" s="59">
        <v>0.40975103734439838</v>
      </c>
      <c r="O230" s="59">
        <v>1.7910000000000002E-2</v>
      </c>
      <c r="P230" s="59">
        <v>5.0000000000000001E-3</v>
      </c>
      <c r="Q230" s="3"/>
      <c r="R230" s="132"/>
    </row>
    <row r="231" spans="2:18" x14ac:dyDescent="0.25">
      <c r="B231" s="40">
        <v>227</v>
      </c>
      <c r="C231" s="135"/>
      <c r="D231" s="174"/>
      <c r="E231" s="170"/>
      <c r="F231" s="170"/>
      <c r="G231" s="170"/>
      <c r="H231" s="144"/>
      <c r="I231" s="49">
        <v>10</v>
      </c>
      <c r="J231" s="172"/>
      <c r="K231" s="4">
        <v>250</v>
      </c>
      <c r="L231" s="58">
        <v>0.53575129533678756</v>
      </c>
      <c r="M231" s="59">
        <v>6.3212435233160613E-2</v>
      </c>
      <c r="N231" s="59">
        <v>0.40103626943005177</v>
      </c>
      <c r="O231" s="59">
        <v>1.8980999999999998E-2</v>
      </c>
      <c r="P231" s="59">
        <v>1E-3</v>
      </c>
      <c r="Q231" s="3"/>
      <c r="R231" s="132"/>
    </row>
    <row r="232" spans="2:18" x14ac:dyDescent="0.25">
      <c r="B232" s="40">
        <v>228</v>
      </c>
      <c r="C232" s="135"/>
      <c r="D232" s="174"/>
      <c r="E232" s="170"/>
      <c r="F232" s="170"/>
      <c r="G232" s="170"/>
      <c r="H232" s="144"/>
      <c r="I232" s="49">
        <v>10</v>
      </c>
      <c r="J232" s="172"/>
      <c r="K232" s="4">
        <v>270</v>
      </c>
      <c r="L232" s="58">
        <v>0.55222337125129262</v>
      </c>
      <c r="M232" s="59">
        <v>6.308169596690795E-2</v>
      </c>
      <c r="N232" s="59">
        <v>0.38469493278179939</v>
      </c>
      <c r="O232" s="59">
        <v>2.0958000000000001E-2</v>
      </c>
      <c r="P232" s="59">
        <v>2E-3</v>
      </c>
      <c r="Q232" s="3"/>
      <c r="R232" s="132"/>
    </row>
    <row r="233" spans="2:18" x14ac:dyDescent="0.25">
      <c r="B233" s="41">
        <v>229</v>
      </c>
      <c r="C233" s="136"/>
      <c r="D233" s="175"/>
      <c r="E233" s="176"/>
      <c r="F233" s="176"/>
      <c r="G233" s="176"/>
      <c r="H233" s="145"/>
      <c r="I233" s="50">
        <v>10</v>
      </c>
      <c r="J233" s="173"/>
      <c r="K233" s="42">
        <v>290</v>
      </c>
      <c r="L233" s="60">
        <v>0.56333676622039142</v>
      </c>
      <c r="M233" s="61">
        <v>6.1791967044284239E-2</v>
      </c>
      <c r="N233" s="61">
        <v>0.37487126673532439</v>
      </c>
      <c r="O233" s="61">
        <v>2.3E-2</v>
      </c>
      <c r="P233" s="61">
        <v>0</v>
      </c>
      <c r="Q233" s="46">
        <v>0.75</v>
      </c>
      <c r="R233" s="133"/>
    </row>
    <row r="234" spans="2:18" x14ac:dyDescent="0.25">
      <c r="B234" s="40">
        <v>230</v>
      </c>
      <c r="C234" s="134" t="s">
        <v>28</v>
      </c>
      <c r="D234" s="167">
        <v>0.498</v>
      </c>
      <c r="E234" s="167">
        <v>6.4000000000000001E-2</v>
      </c>
      <c r="F234" s="167">
        <v>0.438</v>
      </c>
      <c r="G234" s="169" t="s">
        <v>21</v>
      </c>
      <c r="H234" s="143">
        <v>6.7999999999999996E-3</v>
      </c>
      <c r="I234" s="32">
        <v>39</v>
      </c>
      <c r="J234" s="171" t="s">
        <v>68</v>
      </c>
      <c r="K234" s="34">
        <v>220</v>
      </c>
      <c r="L234" s="62">
        <v>0.50883356755671549</v>
      </c>
      <c r="M234" s="62">
        <v>6.1935354346516758E-2</v>
      </c>
      <c r="N234" s="62">
        <v>0.42923107809676769</v>
      </c>
      <c r="O234" s="56" t="s">
        <v>21</v>
      </c>
      <c r="P234" s="56" t="s">
        <v>21</v>
      </c>
      <c r="Q234" s="63">
        <v>0.89403762437810896</v>
      </c>
      <c r="R234" s="152">
        <v>27</v>
      </c>
    </row>
    <row r="235" spans="2:18" x14ac:dyDescent="0.25">
      <c r="B235" s="40">
        <v>231</v>
      </c>
      <c r="C235" s="154"/>
      <c r="D235" s="180"/>
      <c r="E235" s="180"/>
      <c r="F235" s="180"/>
      <c r="G235" s="178"/>
      <c r="H235" s="144"/>
      <c r="I235" s="4">
        <v>43</v>
      </c>
      <c r="J235" s="172"/>
      <c r="K235" s="26">
        <v>240</v>
      </c>
      <c r="L235" s="64">
        <v>0.53574297188755027</v>
      </c>
      <c r="M235" s="64">
        <v>6.0040160642570291E-2</v>
      </c>
      <c r="N235" s="64">
        <v>0.4042168674698795</v>
      </c>
      <c r="O235" s="59" t="s">
        <v>21</v>
      </c>
      <c r="P235" s="59" t="s">
        <v>21</v>
      </c>
      <c r="Q235" s="65">
        <v>0.80000777363183995</v>
      </c>
      <c r="R235" s="132"/>
    </row>
    <row r="236" spans="2:18" x14ac:dyDescent="0.25">
      <c r="B236" s="40">
        <v>232</v>
      </c>
      <c r="C236" s="154"/>
      <c r="D236" s="180"/>
      <c r="E236" s="180"/>
      <c r="F236" s="180"/>
      <c r="G236" s="178"/>
      <c r="H236" s="144"/>
      <c r="I236" s="4">
        <v>47</v>
      </c>
      <c r="J236" s="172"/>
      <c r="K236" s="26">
        <v>260</v>
      </c>
      <c r="L236" s="64">
        <v>0.55613577023498695</v>
      </c>
      <c r="M236" s="64">
        <v>5.6637879092187177E-2</v>
      </c>
      <c r="N236" s="64">
        <v>0.38722635067282585</v>
      </c>
      <c r="O236" s="59" t="s">
        <v>21</v>
      </c>
      <c r="P236" s="59" t="s">
        <v>21</v>
      </c>
      <c r="Q236" s="65">
        <v>0.65373911691542197</v>
      </c>
      <c r="R236" s="132"/>
    </row>
    <row r="237" spans="2:18" x14ac:dyDescent="0.25">
      <c r="B237" s="40">
        <v>233</v>
      </c>
      <c r="C237" s="154"/>
      <c r="D237" s="180"/>
      <c r="E237" s="180"/>
      <c r="F237" s="180"/>
      <c r="G237" s="178"/>
      <c r="H237" s="144"/>
      <c r="I237" s="4">
        <v>51</v>
      </c>
      <c r="J237" s="172"/>
      <c r="K237" s="26">
        <v>280</v>
      </c>
      <c r="L237" s="64">
        <v>0.59176293319939732</v>
      </c>
      <c r="M237" s="64">
        <v>5.344048216976395E-2</v>
      </c>
      <c r="N237" s="64">
        <v>0.35479658463083885</v>
      </c>
      <c r="O237" s="59" t="s">
        <v>21</v>
      </c>
      <c r="P237" s="59" t="s">
        <v>21</v>
      </c>
      <c r="Q237" s="65">
        <v>0.48508499170812602</v>
      </c>
      <c r="R237" s="132"/>
    </row>
    <row r="238" spans="2:18" x14ac:dyDescent="0.25">
      <c r="B238" s="40">
        <v>234</v>
      </c>
      <c r="C238" s="154"/>
      <c r="D238" s="180"/>
      <c r="E238" s="180"/>
      <c r="F238" s="180"/>
      <c r="G238" s="178"/>
      <c r="H238" s="144"/>
      <c r="I238" s="4">
        <v>55</v>
      </c>
      <c r="J238" s="172"/>
      <c r="K238" s="26">
        <v>300</v>
      </c>
      <c r="L238" s="64">
        <v>0.70027138405869938</v>
      </c>
      <c r="M238" s="64">
        <v>4.3220424163232483E-2</v>
      </c>
      <c r="N238" s="64">
        <v>0.25650819177806816</v>
      </c>
      <c r="O238" s="59" t="s">
        <v>21</v>
      </c>
      <c r="P238" s="59" t="s">
        <v>21</v>
      </c>
      <c r="Q238" s="65">
        <v>0.343288764510779</v>
      </c>
      <c r="R238" s="132"/>
    </row>
    <row r="239" spans="2:18" x14ac:dyDescent="0.25">
      <c r="B239" s="40">
        <v>235</v>
      </c>
      <c r="C239" s="154" t="s">
        <v>69</v>
      </c>
      <c r="D239" s="138">
        <v>0.47799999999999998</v>
      </c>
      <c r="E239" s="153">
        <v>6.4000000000000001E-2</v>
      </c>
      <c r="F239" s="153">
        <v>0.45800000000000002</v>
      </c>
      <c r="G239" s="153" t="s">
        <v>21</v>
      </c>
      <c r="H239" s="144">
        <v>6.4000000000000003E-3</v>
      </c>
      <c r="I239" s="4">
        <v>39</v>
      </c>
      <c r="J239" s="172"/>
      <c r="K239" s="26">
        <v>220</v>
      </c>
      <c r="L239" s="62">
        <v>0.49934824024867142</v>
      </c>
      <c r="M239" s="62">
        <v>6.3972726361175181E-2</v>
      </c>
      <c r="N239" s="62">
        <v>0.4366790333901534</v>
      </c>
      <c r="O239" s="59" t="s">
        <v>21</v>
      </c>
      <c r="P239" s="59" t="s">
        <v>21</v>
      </c>
      <c r="Q239" s="65">
        <v>0.87345632821571395</v>
      </c>
      <c r="R239" s="132"/>
    </row>
    <row r="240" spans="2:18" x14ac:dyDescent="0.25">
      <c r="B240" s="40">
        <v>236</v>
      </c>
      <c r="C240" s="154"/>
      <c r="D240" s="138"/>
      <c r="E240" s="153"/>
      <c r="F240" s="153"/>
      <c r="G240" s="153"/>
      <c r="H240" s="144"/>
      <c r="I240" s="4">
        <v>43</v>
      </c>
      <c r="J240" s="172"/>
      <c r="K240" s="26">
        <v>240</v>
      </c>
      <c r="L240" s="64">
        <v>0.50912921348314599</v>
      </c>
      <c r="M240" s="64">
        <v>5.9791332263242368E-2</v>
      </c>
      <c r="N240" s="64">
        <v>0.43107945425361149</v>
      </c>
      <c r="O240" s="59" t="s">
        <v>21</v>
      </c>
      <c r="P240" s="59" t="s">
        <v>21</v>
      </c>
      <c r="Q240" s="65">
        <v>0.766262417752548</v>
      </c>
      <c r="R240" s="132"/>
    </row>
    <row r="241" spans="1:18" x14ac:dyDescent="0.25">
      <c r="B241" s="40">
        <v>237</v>
      </c>
      <c r="C241" s="154"/>
      <c r="D241" s="138"/>
      <c r="E241" s="153"/>
      <c r="F241" s="153"/>
      <c r="G241" s="153"/>
      <c r="H241" s="144"/>
      <c r="I241" s="4">
        <v>47</v>
      </c>
      <c r="J241" s="172"/>
      <c r="K241" s="26">
        <v>260</v>
      </c>
      <c r="L241" s="64">
        <v>0.51895306859205781</v>
      </c>
      <c r="M241" s="64">
        <v>5.8864821500200566E-2</v>
      </c>
      <c r="N241" s="64">
        <v>0.42218210990774169</v>
      </c>
      <c r="O241" s="59" t="s">
        <v>21</v>
      </c>
      <c r="P241" s="59" t="s">
        <v>21</v>
      </c>
      <c r="Q241" s="65">
        <v>0.61291446264997995</v>
      </c>
      <c r="R241" s="132"/>
    </row>
    <row r="242" spans="1:18" x14ac:dyDescent="0.25">
      <c r="B242" s="40">
        <v>238</v>
      </c>
      <c r="C242" s="154"/>
      <c r="D242" s="138"/>
      <c r="E242" s="153"/>
      <c r="F242" s="153"/>
      <c r="G242" s="153"/>
      <c r="H242" s="144"/>
      <c r="I242" s="4">
        <v>51</v>
      </c>
      <c r="J242" s="172"/>
      <c r="K242" s="26">
        <v>280</v>
      </c>
      <c r="L242" s="64">
        <v>0.55174144334035935</v>
      </c>
      <c r="M242" s="64">
        <v>5.7512797350195731E-2</v>
      </c>
      <c r="N242" s="64">
        <v>0.39074575930944494</v>
      </c>
      <c r="O242" s="59" t="s">
        <v>21</v>
      </c>
      <c r="P242" s="59" t="s">
        <v>21</v>
      </c>
      <c r="Q242" s="65">
        <v>0.47743258934331001</v>
      </c>
      <c r="R242" s="132"/>
    </row>
    <row r="243" spans="1:18" x14ac:dyDescent="0.25">
      <c r="A243" s="66"/>
      <c r="B243" s="67">
        <v>239</v>
      </c>
      <c r="C243" s="155"/>
      <c r="D243" s="139"/>
      <c r="E243" s="142"/>
      <c r="F243" s="142"/>
      <c r="G243" s="142"/>
      <c r="H243" s="145"/>
      <c r="I243" s="50">
        <v>55</v>
      </c>
      <c r="J243" s="172"/>
      <c r="K243" s="44">
        <v>300</v>
      </c>
      <c r="L243" s="68">
        <v>0.68494115280152912</v>
      </c>
      <c r="M243" s="68">
        <v>3.8527311135700633E-2</v>
      </c>
      <c r="N243" s="68">
        <v>0.27653153606277031</v>
      </c>
      <c r="O243" s="61" t="s">
        <v>21</v>
      </c>
      <c r="P243" s="61" t="s">
        <v>21</v>
      </c>
      <c r="Q243" s="69">
        <v>0.24517094568442699</v>
      </c>
      <c r="R243" s="132"/>
    </row>
    <row r="244" spans="1:18" ht="15" customHeight="1" x14ac:dyDescent="0.25">
      <c r="A244" s="66"/>
      <c r="B244" s="70">
        <v>240</v>
      </c>
      <c r="C244" s="134" t="s">
        <v>70</v>
      </c>
      <c r="D244" s="140">
        <v>0.504</v>
      </c>
      <c r="E244" s="140">
        <v>5.8000000000000003E-2</v>
      </c>
      <c r="F244" s="140">
        <v>0.438</v>
      </c>
      <c r="G244" s="140">
        <v>3.5000000000000003E-2</v>
      </c>
      <c r="H244" s="143">
        <v>1.7000000000000001E-2</v>
      </c>
      <c r="I244" s="54">
        <v>15</v>
      </c>
      <c r="J244" s="171" t="s">
        <v>71</v>
      </c>
      <c r="K244" s="34">
        <v>350</v>
      </c>
      <c r="L244" s="71">
        <v>0.68117408906882593</v>
      </c>
      <c r="M244" s="71">
        <v>4.5546558704453434E-2</v>
      </c>
      <c r="N244" s="71">
        <v>0.27327935222672062</v>
      </c>
      <c r="O244" s="35">
        <v>1.7000000000000001E-2</v>
      </c>
      <c r="P244" s="35" t="s">
        <v>21</v>
      </c>
      <c r="Q244" s="36"/>
      <c r="R244" s="152">
        <v>28</v>
      </c>
    </row>
    <row r="245" spans="1:18" x14ac:dyDescent="0.25">
      <c r="A245" s="66"/>
      <c r="B245" s="1">
        <v>241</v>
      </c>
      <c r="C245" s="154"/>
      <c r="D245" s="153"/>
      <c r="E245" s="153"/>
      <c r="F245" s="153"/>
      <c r="G245" s="153"/>
      <c r="H245" s="144"/>
      <c r="I245" s="49">
        <v>15</v>
      </c>
      <c r="J245" s="172"/>
      <c r="K245" s="26">
        <v>600</v>
      </c>
      <c r="L245" s="62">
        <v>0.89500000000000002</v>
      </c>
      <c r="M245" s="62">
        <v>2.5999999999999999E-2</v>
      </c>
      <c r="N245" s="62">
        <v>6.5000000000000002E-2</v>
      </c>
      <c r="O245" s="3">
        <v>2.9000000000000001E-2</v>
      </c>
      <c r="P245" s="3" t="s">
        <v>21</v>
      </c>
      <c r="Q245" s="29"/>
      <c r="R245" s="132"/>
    </row>
    <row r="246" spans="1:18" x14ac:dyDescent="0.25">
      <c r="A246" s="66"/>
      <c r="B246" s="72">
        <v>242</v>
      </c>
      <c r="C246" s="155"/>
      <c r="D246" s="142"/>
      <c r="E246" s="142"/>
      <c r="F246" s="142"/>
      <c r="G246" s="142"/>
      <c r="H246" s="145"/>
      <c r="I246" s="50">
        <v>15</v>
      </c>
      <c r="J246" s="173"/>
      <c r="K246" s="44">
        <v>850</v>
      </c>
      <c r="L246" s="73">
        <v>0.94699999999999995</v>
      </c>
      <c r="M246" s="73">
        <v>8.0000000000000002E-3</v>
      </c>
      <c r="N246" s="73">
        <v>1.6E-2</v>
      </c>
      <c r="O246" s="45">
        <v>3.4000000000000002E-2</v>
      </c>
      <c r="P246" s="45" t="s">
        <v>21</v>
      </c>
      <c r="Q246" s="46"/>
      <c r="R246" s="133"/>
    </row>
    <row r="247" spans="1:18" x14ac:dyDescent="0.25">
      <c r="A247" s="66"/>
      <c r="B247" s="74">
        <v>243</v>
      </c>
      <c r="C247" s="181" t="s">
        <v>72</v>
      </c>
      <c r="D247" s="140">
        <v>0.50264089757541297</v>
      </c>
      <c r="E247" s="140">
        <v>6.2420003175095717E-2</v>
      </c>
      <c r="F247" s="140">
        <v>0.4349390992494917</v>
      </c>
      <c r="G247" s="140">
        <v>7.7399999999999997E-2</v>
      </c>
      <c r="H247" s="143">
        <v>2E-3</v>
      </c>
      <c r="I247" s="32" t="s">
        <v>48</v>
      </c>
      <c r="J247" s="171" t="s">
        <v>73</v>
      </c>
      <c r="K247" s="34">
        <v>450</v>
      </c>
      <c r="L247" s="57">
        <v>0.76211045973464986</v>
      </c>
      <c r="M247" s="57">
        <v>4.2887997531626046E-2</v>
      </c>
      <c r="N247" s="57">
        <v>0.19500154273372416</v>
      </c>
      <c r="O247" s="57">
        <v>1.17E-2</v>
      </c>
      <c r="P247" s="35"/>
      <c r="Q247" s="36"/>
      <c r="R247" s="152">
        <v>29</v>
      </c>
    </row>
    <row r="248" spans="1:18" x14ac:dyDescent="0.25">
      <c r="A248" s="66"/>
      <c r="B248" s="75">
        <v>244</v>
      </c>
      <c r="C248" s="182"/>
      <c r="D248" s="153"/>
      <c r="E248" s="153"/>
      <c r="F248" s="153"/>
      <c r="G248" s="153"/>
      <c r="H248" s="144"/>
      <c r="I248" s="4" t="s">
        <v>48</v>
      </c>
      <c r="J248" s="172"/>
      <c r="K248" s="26">
        <v>650</v>
      </c>
      <c r="L248" s="57">
        <v>0.89282316879822432</v>
      </c>
      <c r="M248" s="57">
        <v>2.9066694852552585E-2</v>
      </c>
      <c r="N248" s="57">
        <v>7.8110136349223119E-2</v>
      </c>
      <c r="O248" s="57">
        <v>3.2000000000000001E-2</v>
      </c>
      <c r="P248" s="3"/>
      <c r="Q248" s="29"/>
      <c r="R248" s="132"/>
    </row>
    <row r="249" spans="1:18" x14ac:dyDescent="0.25">
      <c r="A249" s="66"/>
      <c r="B249" s="75">
        <v>245</v>
      </c>
      <c r="C249" s="182"/>
      <c r="D249" s="153"/>
      <c r="E249" s="153"/>
      <c r="F249" s="153"/>
      <c r="G249" s="153"/>
      <c r="H249" s="144"/>
      <c r="I249" s="4" t="s">
        <v>48</v>
      </c>
      <c r="J249" s="172"/>
      <c r="K249" s="26">
        <v>850</v>
      </c>
      <c r="L249" s="57">
        <v>0.92097519966372421</v>
      </c>
      <c r="M249" s="57">
        <v>5.9899117276166454E-3</v>
      </c>
      <c r="N249" s="57">
        <v>7.3034888608659101E-2</v>
      </c>
      <c r="O249" s="57">
        <v>2.7900000000000001E-2</v>
      </c>
      <c r="P249" s="3"/>
      <c r="Q249" s="29"/>
      <c r="R249" s="132"/>
    </row>
    <row r="250" spans="1:18" x14ac:dyDescent="0.25">
      <c r="A250" s="66"/>
      <c r="B250" s="75">
        <v>243</v>
      </c>
      <c r="C250" s="194" t="s">
        <v>74</v>
      </c>
      <c r="D250" s="153">
        <v>0.50264089757541297</v>
      </c>
      <c r="E250" s="153">
        <v>6.2420003175095717E-2</v>
      </c>
      <c r="F250" s="153">
        <v>0.4349390992494917</v>
      </c>
      <c r="G250" s="153">
        <v>7.7399999999999997E-2</v>
      </c>
      <c r="H250" s="144">
        <v>2E-3</v>
      </c>
      <c r="I250" s="49" t="s">
        <v>48</v>
      </c>
      <c r="J250" s="172" t="s">
        <v>73</v>
      </c>
      <c r="K250" s="26">
        <v>450</v>
      </c>
      <c r="L250" s="57">
        <v>0.82433030772636695</v>
      </c>
      <c r="M250" s="57">
        <v>3.3097188399380119E-2</v>
      </c>
      <c r="N250" s="57">
        <v>0.1425725038742528</v>
      </c>
      <c r="O250" s="57">
        <v>8.5900000000000004E-2</v>
      </c>
      <c r="P250" s="3"/>
      <c r="Q250" s="29"/>
      <c r="R250" s="132"/>
    </row>
    <row r="251" spans="1:18" x14ac:dyDescent="0.25">
      <c r="A251" s="66"/>
      <c r="B251" s="75">
        <v>244</v>
      </c>
      <c r="C251" s="182"/>
      <c r="D251" s="153"/>
      <c r="E251" s="153"/>
      <c r="F251" s="153"/>
      <c r="G251" s="153"/>
      <c r="H251" s="144"/>
      <c r="I251" s="49" t="s">
        <v>48</v>
      </c>
      <c r="J251" s="172"/>
      <c r="K251" s="26">
        <v>650</v>
      </c>
      <c r="L251" s="57">
        <v>0.872907768671361</v>
      </c>
      <c r="M251" s="57">
        <v>2.3432990880757242E-2</v>
      </c>
      <c r="N251" s="57">
        <v>0.1036592404478818</v>
      </c>
      <c r="O251" s="57">
        <v>0.1085</v>
      </c>
      <c r="P251" s="3"/>
      <c r="Q251" s="29"/>
      <c r="R251" s="132"/>
    </row>
    <row r="252" spans="1:18" x14ac:dyDescent="0.25">
      <c r="A252" s="66"/>
      <c r="B252" s="72">
        <v>245</v>
      </c>
      <c r="C252" s="195"/>
      <c r="D252" s="142"/>
      <c r="E252" s="142"/>
      <c r="F252" s="142"/>
      <c r="G252" s="142"/>
      <c r="H252" s="145"/>
      <c r="I252" s="50" t="s">
        <v>48</v>
      </c>
      <c r="J252" s="173"/>
      <c r="K252" s="44">
        <v>850</v>
      </c>
      <c r="L252" s="57">
        <v>0.91937644623066617</v>
      </c>
      <c r="M252" s="57">
        <v>6.8201193520886607E-3</v>
      </c>
      <c r="N252" s="57">
        <v>7.3803434417245156E-2</v>
      </c>
      <c r="O252" s="57">
        <v>0.1205</v>
      </c>
      <c r="P252" s="45"/>
      <c r="Q252" s="46"/>
      <c r="R252" s="133"/>
    </row>
    <row r="253" spans="1:18" x14ac:dyDescent="0.25">
      <c r="A253" s="66"/>
      <c r="B253" s="1">
        <v>246</v>
      </c>
      <c r="C253" s="76" t="s">
        <v>75</v>
      </c>
      <c r="D253" s="184">
        <v>0.50825281803542677</v>
      </c>
      <c r="E253" s="187">
        <v>6.3003220611916266E-2</v>
      </c>
      <c r="F253" s="187">
        <v>0.42874396135265697</v>
      </c>
      <c r="G253" s="187">
        <v>7.6899999999999996E-2</v>
      </c>
      <c r="H253" s="190">
        <v>6.0000000000000001E-3</v>
      </c>
      <c r="I253" s="49" t="s">
        <v>48</v>
      </c>
      <c r="J253" s="172" t="s">
        <v>76</v>
      </c>
      <c r="K253" s="34">
        <v>270</v>
      </c>
      <c r="L253" s="3">
        <v>0.55421201128577191</v>
      </c>
      <c r="M253" s="3">
        <v>5.9854897218863362E-2</v>
      </c>
      <c r="N253" s="3">
        <v>0.38593309149536476</v>
      </c>
      <c r="O253" s="3">
        <v>6.0000000000000001E-3</v>
      </c>
      <c r="P253" s="3">
        <v>6.3200000000000006E-2</v>
      </c>
      <c r="Q253" s="29"/>
      <c r="R253" s="152">
        <v>30</v>
      </c>
    </row>
    <row r="254" spans="1:18" x14ac:dyDescent="0.25">
      <c r="A254" s="66"/>
      <c r="B254" s="1">
        <v>247</v>
      </c>
      <c r="C254" s="76"/>
      <c r="D254" s="185"/>
      <c r="E254" s="188"/>
      <c r="F254" s="188"/>
      <c r="G254" s="188"/>
      <c r="H254" s="191"/>
      <c r="I254" s="49" t="s">
        <v>48</v>
      </c>
      <c r="J254" s="172"/>
      <c r="K254" s="26">
        <v>300</v>
      </c>
      <c r="L254" s="3">
        <v>0.57826218589161371</v>
      </c>
      <c r="M254" s="3">
        <v>5.8431728731456259E-2</v>
      </c>
      <c r="N254" s="3">
        <v>0.3633060853769301</v>
      </c>
      <c r="O254" s="3">
        <v>8.0000000000000002E-3</v>
      </c>
      <c r="P254" s="3">
        <v>5.4300000000000001E-2</v>
      </c>
      <c r="Q254" s="29"/>
      <c r="R254" s="132"/>
    </row>
    <row r="255" spans="1:18" ht="15.75" thickBot="1" x14ac:dyDescent="0.3">
      <c r="A255" s="66"/>
      <c r="B255" s="77">
        <v>248</v>
      </c>
      <c r="C255" s="78"/>
      <c r="D255" s="186"/>
      <c r="E255" s="189"/>
      <c r="F255" s="189"/>
      <c r="G255" s="189"/>
      <c r="H255" s="192"/>
      <c r="I255" s="79" t="s">
        <v>48</v>
      </c>
      <c r="J255" s="193"/>
      <c r="K255" s="80">
        <v>330</v>
      </c>
      <c r="L255" s="81">
        <v>0.66958379973542281</v>
      </c>
      <c r="M255" s="81">
        <v>4.9557342016892235E-2</v>
      </c>
      <c r="N255" s="81">
        <v>0.28085885824768497</v>
      </c>
      <c r="O255" s="81">
        <v>1.4E-2</v>
      </c>
      <c r="P255" s="81">
        <v>4.0300000000000002E-2</v>
      </c>
      <c r="Q255" s="82"/>
      <c r="R255" s="183"/>
    </row>
    <row r="259" spans="1:22" s="6" customFormat="1" x14ac:dyDescent="0.25">
      <c r="A259" s="1"/>
      <c r="B259" s="83" t="s">
        <v>77</v>
      </c>
      <c r="C259" t="s">
        <v>19</v>
      </c>
      <c r="D259" s="3"/>
      <c r="E259" s="3"/>
      <c r="F259" s="3"/>
      <c r="G259" s="3"/>
      <c r="H259" s="3"/>
      <c r="I259" s="4"/>
      <c r="J259" s="5"/>
      <c r="K259" s="57"/>
      <c r="L259" s="84"/>
      <c r="M259" s="84"/>
      <c r="R259" s="1"/>
      <c r="S259" s="1"/>
      <c r="T259" s="1"/>
      <c r="U259" s="1"/>
      <c r="V259" s="1"/>
    </row>
    <row r="260" spans="1:22" s="6" customFormat="1" x14ac:dyDescent="0.25">
      <c r="A260" s="1"/>
      <c r="B260" s="83">
        <v>1</v>
      </c>
      <c r="C260" t="s">
        <v>78</v>
      </c>
      <c r="D260" s="3"/>
      <c r="E260" s="3"/>
      <c r="F260" s="3"/>
      <c r="G260" s="3"/>
      <c r="H260" s="3"/>
      <c r="I260" s="4"/>
      <c r="J260" s="57"/>
      <c r="K260" s="57"/>
      <c r="L260" s="84"/>
      <c r="M260" s="84"/>
      <c r="R260" s="1"/>
      <c r="S260" s="1"/>
      <c r="T260" s="1"/>
      <c r="U260" s="1"/>
      <c r="V260" s="1"/>
    </row>
    <row r="261" spans="1:22" s="6" customFormat="1" x14ac:dyDescent="0.25">
      <c r="A261" s="1"/>
      <c r="B261" s="83">
        <v>2</v>
      </c>
      <c r="C261" s="85" t="s">
        <v>79</v>
      </c>
      <c r="D261" s="3"/>
      <c r="E261" s="3"/>
      <c r="F261" s="3"/>
      <c r="G261" s="3"/>
      <c r="H261" s="3"/>
      <c r="I261" s="4"/>
      <c r="J261" s="57"/>
      <c r="K261" s="57"/>
      <c r="L261" s="84"/>
      <c r="M261" s="84"/>
      <c r="R261" s="1"/>
      <c r="S261" s="1"/>
      <c r="T261" s="1"/>
      <c r="U261" s="1"/>
      <c r="V261" s="1"/>
    </row>
    <row r="262" spans="1:22" s="6" customFormat="1" x14ac:dyDescent="0.25">
      <c r="A262" s="1"/>
      <c r="B262" s="83">
        <v>3</v>
      </c>
      <c r="C262" t="s">
        <v>80</v>
      </c>
      <c r="D262" s="3"/>
      <c r="E262" s="3"/>
      <c r="F262" s="3"/>
      <c r="G262" s="3"/>
      <c r="H262" s="3"/>
      <c r="I262" s="4"/>
      <c r="J262" s="57"/>
      <c r="K262" s="57"/>
      <c r="L262" s="84"/>
      <c r="M262" s="84"/>
      <c r="R262" s="1"/>
      <c r="S262" s="1"/>
      <c r="T262" s="1"/>
      <c r="U262" s="1"/>
      <c r="V262" s="1"/>
    </row>
    <row r="263" spans="1:22" s="6" customFormat="1" x14ac:dyDescent="0.25">
      <c r="A263" s="1"/>
      <c r="B263" s="83">
        <v>4</v>
      </c>
      <c r="C263" t="s">
        <v>81</v>
      </c>
      <c r="D263" s="3"/>
      <c r="E263" s="3"/>
      <c r="F263" s="3"/>
      <c r="G263" s="3"/>
      <c r="H263" s="3"/>
      <c r="I263" s="4"/>
      <c r="J263" s="57"/>
      <c r="K263" s="57"/>
      <c r="L263" s="84"/>
      <c r="R263" s="1"/>
      <c r="S263" s="1"/>
      <c r="T263" s="1"/>
      <c r="U263" s="1"/>
      <c r="V263" s="1"/>
    </row>
    <row r="264" spans="1:22" s="6" customFormat="1" x14ac:dyDescent="0.25">
      <c r="A264" s="1"/>
      <c r="B264" s="83">
        <v>5</v>
      </c>
      <c r="C264" s="85" t="s">
        <v>82</v>
      </c>
      <c r="D264" s="3"/>
      <c r="E264" s="3"/>
      <c r="F264" s="3"/>
      <c r="G264" s="3"/>
      <c r="H264" s="3"/>
      <c r="I264" s="4"/>
      <c r="J264" s="5"/>
      <c r="K264" s="4"/>
      <c r="R264" s="1"/>
      <c r="S264" s="1"/>
      <c r="T264" s="1"/>
      <c r="U264" s="1"/>
      <c r="V264" s="1"/>
    </row>
    <row r="265" spans="1:22" s="6" customFormat="1" x14ac:dyDescent="0.25">
      <c r="A265" s="1"/>
      <c r="B265" s="83">
        <v>6</v>
      </c>
      <c r="C265" s="85" t="s">
        <v>83</v>
      </c>
      <c r="D265" s="3"/>
      <c r="E265" s="3"/>
      <c r="F265" s="3"/>
      <c r="G265" s="3"/>
      <c r="H265" s="3"/>
      <c r="I265" s="4"/>
      <c r="J265" s="5"/>
      <c r="K265" s="4"/>
      <c r="R265" s="1"/>
      <c r="S265" s="1"/>
      <c r="T265" s="1"/>
      <c r="U265" s="1"/>
      <c r="V265" s="1"/>
    </row>
    <row r="266" spans="1:22" s="6" customFormat="1" x14ac:dyDescent="0.25">
      <c r="A266" s="1"/>
      <c r="B266" s="83">
        <v>7</v>
      </c>
      <c r="C266" s="85" t="s">
        <v>84</v>
      </c>
      <c r="D266" s="3"/>
      <c r="E266" s="3"/>
      <c r="F266" s="3"/>
      <c r="G266" s="3"/>
      <c r="H266" s="3"/>
      <c r="I266" s="4"/>
      <c r="J266" s="5"/>
      <c r="K266" s="4"/>
      <c r="R266" s="1"/>
      <c r="S266" s="1"/>
      <c r="T266" s="1"/>
      <c r="U266" s="1"/>
      <c r="V266" s="1"/>
    </row>
    <row r="267" spans="1:22" s="6" customFormat="1" x14ac:dyDescent="0.25">
      <c r="A267" s="1"/>
      <c r="B267" s="83">
        <v>8</v>
      </c>
      <c r="C267" s="85" t="s">
        <v>85</v>
      </c>
      <c r="D267" s="3"/>
      <c r="E267" s="3"/>
      <c r="F267" s="3"/>
      <c r="G267" s="3"/>
      <c r="H267" s="3"/>
      <c r="I267" s="4"/>
      <c r="J267" s="5"/>
      <c r="K267" s="4"/>
      <c r="R267" s="1"/>
      <c r="S267" s="1"/>
      <c r="T267" s="1"/>
      <c r="U267" s="1"/>
      <c r="V267" s="1"/>
    </row>
    <row r="268" spans="1:22" s="6" customFormat="1" x14ac:dyDescent="0.25">
      <c r="A268" s="1"/>
      <c r="B268" s="83">
        <v>9</v>
      </c>
      <c r="C268" s="85" t="s">
        <v>86</v>
      </c>
      <c r="D268" s="3"/>
      <c r="E268" s="3"/>
      <c r="F268" s="3"/>
      <c r="G268" s="3"/>
      <c r="H268" s="3"/>
      <c r="I268" s="4"/>
      <c r="J268" s="5"/>
      <c r="K268" s="4"/>
      <c r="R268" s="1"/>
      <c r="S268" s="1"/>
      <c r="T268" s="1"/>
      <c r="U268" s="1"/>
      <c r="V268" s="1"/>
    </row>
    <row r="269" spans="1:22" s="6" customFormat="1" x14ac:dyDescent="0.25">
      <c r="A269" s="1"/>
      <c r="B269" s="83">
        <v>10</v>
      </c>
      <c r="C269" s="85" t="s">
        <v>87</v>
      </c>
      <c r="D269" s="3"/>
      <c r="E269" s="3"/>
      <c r="F269" s="3"/>
      <c r="G269" s="3"/>
      <c r="H269" s="3"/>
      <c r="I269" s="4"/>
      <c r="J269" s="5"/>
      <c r="K269" s="4"/>
      <c r="R269" s="1"/>
      <c r="S269" s="1"/>
      <c r="T269" s="1"/>
      <c r="U269" s="1"/>
      <c r="V269" s="1"/>
    </row>
    <row r="270" spans="1:22" s="6" customFormat="1" x14ac:dyDescent="0.25">
      <c r="A270" s="1"/>
      <c r="B270" s="83">
        <v>11</v>
      </c>
      <c r="C270" s="85" t="s">
        <v>88</v>
      </c>
      <c r="D270" s="3"/>
      <c r="E270" s="3"/>
      <c r="F270" s="3"/>
      <c r="G270" s="3"/>
      <c r="H270" s="3"/>
      <c r="I270" s="4"/>
      <c r="J270" s="5"/>
      <c r="K270" s="4"/>
      <c r="R270" s="1"/>
      <c r="S270" s="1"/>
      <c r="T270" s="1"/>
      <c r="U270" s="1"/>
      <c r="V270" s="1"/>
    </row>
    <row r="271" spans="1:22" s="6" customFormat="1" x14ac:dyDescent="0.25">
      <c r="A271" s="1"/>
      <c r="B271" s="83">
        <v>12</v>
      </c>
      <c r="C271" s="85" t="s">
        <v>89</v>
      </c>
      <c r="D271" s="3"/>
      <c r="E271" s="3"/>
      <c r="F271" s="3"/>
      <c r="G271" s="3"/>
      <c r="H271" s="3"/>
      <c r="I271" s="4"/>
      <c r="J271" s="5"/>
      <c r="K271" s="4"/>
      <c r="R271" s="1"/>
      <c r="S271" s="1"/>
      <c r="T271" s="1"/>
      <c r="U271" s="1"/>
      <c r="V271" s="1"/>
    </row>
    <row r="272" spans="1:22" s="6" customFormat="1" x14ac:dyDescent="0.25">
      <c r="A272" s="1"/>
      <c r="B272" s="83">
        <v>13</v>
      </c>
      <c r="C272" s="85" t="s">
        <v>90</v>
      </c>
      <c r="D272" s="3"/>
      <c r="E272" s="3"/>
      <c r="F272" s="3"/>
      <c r="G272" s="3"/>
      <c r="H272" s="3"/>
      <c r="I272" s="4"/>
      <c r="J272" s="5"/>
      <c r="K272" s="4"/>
      <c r="R272" s="1"/>
      <c r="S272" s="1"/>
      <c r="T272" s="1"/>
      <c r="U272" s="1"/>
      <c r="V272" s="1"/>
    </row>
    <row r="273" spans="1:22" s="6" customFormat="1" x14ac:dyDescent="0.25">
      <c r="A273" s="1"/>
      <c r="B273" s="83">
        <v>14</v>
      </c>
      <c r="C273" s="85" t="s">
        <v>91</v>
      </c>
      <c r="D273" s="3"/>
      <c r="E273" s="3"/>
      <c r="F273" s="3"/>
      <c r="G273" s="3"/>
      <c r="H273" s="3"/>
      <c r="I273" s="4"/>
      <c r="J273" s="5"/>
      <c r="K273" s="4"/>
      <c r="R273" s="1"/>
      <c r="S273" s="1"/>
      <c r="T273" s="1"/>
      <c r="U273" s="1"/>
      <c r="V273" s="1"/>
    </row>
    <row r="274" spans="1:22" s="3" customFormat="1" x14ac:dyDescent="0.25">
      <c r="A274" s="1"/>
      <c r="B274" s="83">
        <v>15</v>
      </c>
      <c r="C274" s="85" t="s">
        <v>92</v>
      </c>
      <c r="I274" s="4"/>
      <c r="J274" s="5"/>
      <c r="K274" s="4"/>
      <c r="L274" s="6"/>
      <c r="M274" s="6"/>
      <c r="N274" s="6"/>
      <c r="O274" s="6"/>
      <c r="P274" s="6"/>
      <c r="Q274" s="6"/>
      <c r="R274" s="1"/>
      <c r="S274" s="1"/>
      <c r="T274" s="1"/>
      <c r="U274" s="1"/>
      <c r="V274" s="1"/>
    </row>
    <row r="275" spans="1:22" s="3" customFormat="1" x14ac:dyDescent="0.25">
      <c r="A275" s="1"/>
      <c r="B275" s="83">
        <v>16</v>
      </c>
      <c r="C275" s="85" t="s">
        <v>93</v>
      </c>
      <c r="I275" s="4"/>
      <c r="J275" s="5"/>
      <c r="K275" s="4"/>
      <c r="L275" s="6"/>
      <c r="M275" s="6"/>
      <c r="N275" s="6"/>
      <c r="O275" s="6"/>
      <c r="P275" s="6"/>
      <c r="Q275" s="6"/>
      <c r="R275" s="1"/>
      <c r="S275" s="1"/>
      <c r="T275" s="1"/>
      <c r="U275" s="1"/>
      <c r="V275" s="1"/>
    </row>
    <row r="276" spans="1:22" s="3" customFormat="1" x14ac:dyDescent="0.25">
      <c r="A276" s="1"/>
      <c r="B276" s="83">
        <v>17</v>
      </c>
      <c r="C276" t="s">
        <v>94</v>
      </c>
      <c r="I276" s="4"/>
      <c r="J276" s="5"/>
      <c r="K276" s="4"/>
      <c r="L276" s="6"/>
      <c r="M276" s="6"/>
      <c r="N276" s="6"/>
      <c r="O276" s="6"/>
      <c r="P276" s="6"/>
      <c r="Q276" s="6"/>
      <c r="R276" s="1"/>
      <c r="S276" s="1"/>
      <c r="T276" s="1"/>
      <c r="U276" s="1"/>
      <c r="V276" s="1"/>
    </row>
    <row r="277" spans="1:22" s="3" customFormat="1" x14ac:dyDescent="0.25">
      <c r="A277" s="1"/>
      <c r="B277" s="83">
        <v>18</v>
      </c>
      <c r="C277" t="s">
        <v>95</v>
      </c>
      <c r="I277" s="4"/>
      <c r="J277" s="5"/>
      <c r="K277" s="4"/>
      <c r="L277" s="6"/>
      <c r="M277" s="6"/>
      <c r="N277" s="6"/>
      <c r="O277" s="6"/>
      <c r="P277" s="6"/>
      <c r="Q277" s="6"/>
      <c r="R277" s="1"/>
      <c r="S277" s="1"/>
      <c r="T277" s="1"/>
      <c r="U277" s="1"/>
      <c r="V277" s="1"/>
    </row>
    <row r="278" spans="1:22" s="3" customFormat="1" x14ac:dyDescent="0.25">
      <c r="A278" s="1"/>
      <c r="B278" s="83">
        <v>19</v>
      </c>
      <c r="C278" t="s">
        <v>96</v>
      </c>
      <c r="I278" s="4"/>
      <c r="J278" s="5"/>
      <c r="K278" s="4"/>
      <c r="L278" s="6"/>
      <c r="M278" s="6"/>
      <c r="N278" s="6"/>
      <c r="O278" s="6"/>
      <c r="P278" s="6"/>
      <c r="Q278" s="6"/>
      <c r="R278" s="1"/>
      <c r="S278" s="1"/>
      <c r="T278" s="1"/>
      <c r="U278" s="1"/>
      <c r="V278" s="1"/>
    </row>
    <row r="279" spans="1:22" s="3" customFormat="1" x14ac:dyDescent="0.25">
      <c r="A279" s="1"/>
      <c r="B279" s="83">
        <v>20</v>
      </c>
      <c r="C279" t="s">
        <v>97</v>
      </c>
      <c r="I279" s="4"/>
      <c r="J279" s="5"/>
      <c r="K279" s="4"/>
      <c r="L279" s="6"/>
      <c r="M279" s="6"/>
      <c r="N279" s="6"/>
      <c r="O279" s="6"/>
      <c r="P279" s="6"/>
      <c r="Q279" s="6"/>
      <c r="R279" s="1"/>
      <c r="S279" s="1"/>
      <c r="T279" s="1"/>
      <c r="U279" s="1"/>
      <c r="V279" s="1"/>
    </row>
    <row r="280" spans="1:22" s="3" customFormat="1" x14ac:dyDescent="0.25">
      <c r="A280" s="1"/>
      <c r="B280" s="83">
        <v>21</v>
      </c>
      <c r="C280" t="s">
        <v>98</v>
      </c>
      <c r="I280" s="4"/>
      <c r="J280" s="5"/>
      <c r="K280" s="4"/>
      <c r="L280" s="6"/>
      <c r="M280" s="6"/>
      <c r="N280" s="6"/>
      <c r="O280" s="6"/>
      <c r="P280" s="6"/>
      <c r="Q280" s="6"/>
      <c r="R280" s="1"/>
      <c r="S280" s="1"/>
      <c r="T280" s="1"/>
      <c r="U280" s="1"/>
      <c r="V280" s="1"/>
    </row>
    <row r="281" spans="1:22" s="3" customFormat="1" x14ac:dyDescent="0.25">
      <c r="A281" s="1"/>
      <c r="B281" s="83">
        <v>22</v>
      </c>
      <c r="C281" t="s">
        <v>99</v>
      </c>
      <c r="I281" s="4"/>
      <c r="J281" s="5"/>
      <c r="K281" s="4"/>
      <c r="L281" s="6"/>
      <c r="M281" s="6"/>
      <c r="N281" s="6"/>
      <c r="O281" s="6"/>
      <c r="P281" s="6"/>
      <c r="Q281" s="6"/>
      <c r="R281" s="1"/>
      <c r="S281" s="1"/>
      <c r="T281" s="1"/>
      <c r="U281" s="1"/>
      <c r="V281" s="1"/>
    </row>
    <row r="282" spans="1:22" s="3" customFormat="1" x14ac:dyDescent="0.25">
      <c r="A282" s="1"/>
      <c r="B282" s="83">
        <v>23</v>
      </c>
      <c r="C282" t="s">
        <v>100</v>
      </c>
      <c r="I282" s="4"/>
      <c r="J282" s="5"/>
      <c r="K282" s="4"/>
      <c r="L282" s="6"/>
      <c r="M282" s="6"/>
      <c r="N282" s="6"/>
      <c r="O282" s="6"/>
      <c r="P282" s="6"/>
      <c r="Q282" s="6"/>
      <c r="R282" s="1"/>
      <c r="S282" s="1"/>
      <c r="T282" s="1"/>
      <c r="U282" s="1"/>
      <c r="V282" s="1"/>
    </row>
    <row r="283" spans="1:22" s="3" customFormat="1" x14ac:dyDescent="0.25">
      <c r="A283" s="1"/>
      <c r="B283" s="83">
        <v>24</v>
      </c>
      <c r="C283" t="s">
        <v>101</v>
      </c>
      <c r="I283" s="4"/>
      <c r="J283" s="5"/>
      <c r="K283" s="4"/>
      <c r="L283" s="6"/>
      <c r="M283" s="6"/>
      <c r="N283" s="6"/>
      <c r="O283" s="6"/>
      <c r="P283" s="6"/>
      <c r="Q283" s="6"/>
      <c r="R283" s="1"/>
      <c r="S283" s="1"/>
      <c r="T283" s="1"/>
      <c r="U283" s="1"/>
      <c r="V283" s="1"/>
    </row>
    <row r="284" spans="1:22" s="3" customFormat="1" x14ac:dyDescent="0.25">
      <c r="A284" s="1"/>
      <c r="B284" s="83">
        <v>25</v>
      </c>
      <c r="C284" t="s">
        <v>102</v>
      </c>
      <c r="I284" s="4"/>
      <c r="J284" s="5"/>
      <c r="K284" s="4"/>
      <c r="L284" s="6"/>
      <c r="M284" s="6"/>
      <c r="N284" s="6"/>
      <c r="O284" s="6"/>
      <c r="P284" s="6"/>
      <c r="Q284" s="6"/>
      <c r="R284" s="1"/>
      <c r="S284" s="1"/>
      <c r="T284" s="1"/>
      <c r="U284" s="1"/>
      <c r="V284" s="1"/>
    </row>
    <row r="285" spans="1:22" s="3" customFormat="1" x14ac:dyDescent="0.25">
      <c r="A285" s="1"/>
      <c r="B285" s="83">
        <v>26</v>
      </c>
      <c r="C285" t="s">
        <v>103</v>
      </c>
      <c r="I285" s="4"/>
      <c r="J285" s="5"/>
      <c r="K285" s="4"/>
      <c r="L285" s="6"/>
      <c r="M285" s="6"/>
      <c r="N285" s="6"/>
      <c r="O285" s="6"/>
      <c r="P285" s="6"/>
      <c r="Q285" s="6"/>
      <c r="R285" s="1"/>
      <c r="S285" s="1"/>
      <c r="T285" s="1"/>
      <c r="U285" s="1"/>
      <c r="V285" s="1"/>
    </row>
    <row r="286" spans="1:22" s="3" customFormat="1" x14ac:dyDescent="0.25">
      <c r="A286" s="1"/>
      <c r="B286" s="83">
        <v>27</v>
      </c>
      <c r="C286" t="s">
        <v>104</v>
      </c>
      <c r="I286" s="4"/>
      <c r="J286" s="5"/>
      <c r="K286" s="4"/>
      <c r="L286" s="6"/>
      <c r="M286" s="6"/>
      <c r="N286" s="6"/>
      <c r="O286" s="6"/>
      <c r="P286" s="6"/>
      <c r="Q286" s="6"/>
      <c r="R286" s="1"/>
      <c r="S286" s="1"/>
      <c r="T286" s="1"/>
      <c r="U286" s="1"/>
      <c r="V286" s="1"/>
    </row>
    <row r="287" spans="1:22" s="3" customFormat="1" x14ac:dyDescent="0.25">
      <c r="A287" s="1"/>
      <c r="B287" s="83">
        <v>28</v>
      </c>
      <c r="C287" s="85" t="s">
        <v>105</v>
      </c>
      <c r="I287" s="4"/>
      <c r="J287" s="5"/>
      <c r="K287" s="4"/>
      <c r="L287" s="6"/>
      <c r="M287" s="6"/>
      <c r="N287" s="6"/>
      <c r="O287" s="6"/>
      <c r="P287" s="6"/>
      <c r="Q287" s="6"/>
      <c r="R287" s="1"/>
      <c r="S287" s="1"/>
      <c r="T287" s="1"/>
      <c r="U287" s="1"/>
      <c r="V287" s="1"/>
    </row>
    <row r="288" spans="1:22" s="3" customFormat="1" x14ac:dyDescent="0.25">
      <c r="A288" s="1"/>
      <c r="B288" s="83">
        <v>29</v>
      </c>
      <c r="C288" s="85" t="s">
        <v>106</v>
      </c>
      <c r="I288" s="4"/>
      <c r="J288" s="5"/>
      <c r="K288" s="4"/>
      <c r="L288" s="6"/>
      <c r="M288" s="6"/>
      <c r="N288" s="6"/>
      <c r="O288" s="6"/>
      <c r="P288" s="6"/>
      <c r="Q288" s="6"/>
      <c r="R288" s="1"/>
      <c r="S288" s="1"/>
      <c r="T288" s="1"/>
      <c r="U288" s="1"/>
      <c r="V288" s="1"/>
    </row>
    <row r="289" spans="1:22" s="3" customFormat="1" x14ac:dyDescent="0.25">
      <c r="A289" s="1"/>
      <c r="B289" s="83">
        <v>30</v>
      </c>
      <c r="C289" s="85" t="s">
        <v>107</v>
      </c>
      <c r="I289" s="4"/>
      <c r="J289" s="5"/>
      <c r="K289" s="4"/>
      <c r="L289" s="6"/>
      <c r="M289" s="6"/>
      <c r="N289" s="6"/>
      <c r="O289" s="6"/>
      <c r="P289" s="6"/>
      <c r="Q289" s="6"/>
      <c r="R289" s="1"/>
      <c r="S289" s="1"/>
      <c r="T289" s="1"/>
      <c r="U289" s="1"/>
      <c r="V289" s="1"/>
    </row>
  </sheetData>
  <mergeCells count="359">
    <mergeCell ref="R253:R255"/>
    <mergeCell ref="J250:J252"/>
    <mergeCell ref="D253:D255"/>
    <mergeCell ref="E253:E255"/>
    <mergeCell ref="F253:F255"/>
    <mergeCell ref="G253:G255"/>
    <mergeCell ref="H253:H255"/>
    <mergeCell ref="J253:J255"/>
    <mergeCell ref="C250:C252"/>
    <mergeCell ref="D250:D252"/>
    <mergeCell ref="E250:E252"/>
    <mergeCell ref="F250:F252"/>
    <mergeCell ref="G250:G252"/>
    <mergeCell ref="H250:H252"/>
    <mergeCell ref="J244:J246"/>
    <mergeCell ref="R244:R246"/>
    <mergeCell ref="C247:C249"/>
    <mergeCell ref="D247:D249"/>
    <mergeCell ref="E247:E249"/>
    <mergeCell ref="F247:F249"/>
    <mergeCell ref="G247:G249"/>
    <mergeCell ref="H247:H249"/>
    <mergeCell ref="J247:J249"/>
    <mergeCell ref="R247:R252"/>
    <mergeCell ref="C244:C246"/>
    <mergeCell ref="D244:D246"/>
    <mergeCell ref="E244:E246"/>
    <mergeCell ref="F244:F246"/>
    <mergeCell ref="G244:G246"/>
    <mergeCell ref="H244:H246"/>
    <mergeCell ref="E226:E229"/>
    <mergeCell ref="F226:F229"/>
    <mergeCell ref="G226:G229"/>
    <mergeCell ref="H226:H229"/>
    <mergeCell ref="J234:J243"/>
    <mergeCell ref="R234:R243"/>
    <mergeCell ref="C239:C243"/>
    <mergeCell ref="D239:D243"/>
    <mergeCell ref="E239:E243"/>
    <mergeCell ref="F239:F243"/>
    <mergeCell ref="G239:G243"/>
    <mergeCell ref="H239:H243"/>
    <mergeCell ref="C234:C238"/>
    <mergeCell ref="D234:D238"/>
    <mergeCell ref="E234:E238"/>
    <mergeCell ref="F234:F238"/>
    <mergeCell ref="G234:G238"/>
    <mergeCell ref="H234:H238"/>
    <mergeCell ref="J217:J221"/>
    <mergeCell ref="R217:R221"/>
    <mergeCell ref="C222:C225"/>
    <mergeCell ref="D222:D225"/>
    <mergeCell ref="E222:E225"/>
    <mergeCell ref="F222:F225"/>
    <mergeCell ref="G222:G225"/>
    <mergeCell ref="H222:H225"/>
    <mergeCell ref="J222:J233"/>
    <mergeCell ref="R222:R233"/>
    <mergeCell ref="C217:C221"/>
    <mergeCell ref="D217:D221"/>
    <mergeCell ref="E217:E221"/>
    <mergeCell ref="F217:F221"/>
    <mergeCell ref="G217:G221"/>
    <mergeCell ref="H217:H221"/>
    <mergeCell ref="C230:C233"/>
    <mergeCell ref="D230:D233"/>
    <mergeCell ref="E230:E233"/>
    <mergeCell ref="F230:F233"/>
    <mergeCell ref="G230:G233"/>
    <mergeCell ref="H230:H233"/>
    <mergeCell ref="C226:C229"/>
    <mergeCell ref="D226:D229"/>
    <mergeCell ref="J201:J209"/>
    <mergeCell ref="R201:R209"/>
    <mergeCell ref="C210:C216"/>
    <mergeCell ref="D210:D216"/>
    <mergeCell ref="E210:E216"/>
    <mergeCell ref="F210:F216"/>
    <mergeCell ref="G210:G216"/>
    <mergeCell ref="H210:H216"/>
    <mergeCell ref="J210:J216"/>
    <mergeCell ref="R210:R216"/>
    <mergeCell ref="C201:C209"/>
    <mergeCell ref="D201:D209"/>
    <mergeCell ref="E201:E209"/>
    <mergeCell ref="F201:F209"/>
    <mergeCell ref="G201:G209"/>
    <mergeCell ref="H201:H209"/>
    <mergeCell ref="R195:R200"/>
    <mergeCell ref="C198:C200"/>
    <mergeCell ref="D198:D200"/>
    <mergeCell ref="E198:E200"/>
    <mergeCell ref="F198:F200"/>
    <mergeCell ref="G198:G200"/>
    <mergeCell ref="H198:H200"/>
    <mergeCell ref="C195:C197"/>
    <mergeCell ref="D195:D197"/>
    <mergeCell ref="E195:E197"/>
    <mergeCell ref="F195:F197"/>
    <mergeCell ref="G195:G197"/>
    <mergeCell ref="H195:H197"/>
    <mergeCell ref="R184:R190"/>
    <mergeCell ref="C191:C194"/>
    <mergeCell ref="D191:D194"/>
    <mergeCell ref="E191:E194"/>
    <mergeCell ref="F191:F194"/>
    <mergeCell ref="G191:G194"/>
    <mergeCell ref="H191:H194"/>
    <mergeCell ref="R191:R194"/>
    <mergeCell ref="C184:C190"/>
    <mergeCell ref="D184:D190"/>
    <mergeCell ref="E184:E190"/>
    <mergeCell ref="F184:F190"/>
    <mergeCell ref="G184:G190"/>
    <mergeCell ref="H184:H190"/>
    <mergeCell ref="R180:R183"/>
    <mergeCell ref="C182:C183"/>
    <mergeCell ref="D182:D183"/>
    <mergeCell ref="E182:E183"/>
    <mergeCell ref="F182:F183"/>
    <mergeCell ref="G182:G183"/>
    <mergeCell ref="H182:H183"/>
    <mergeCell ref="F178:F179"/>
    <mergeCell ref="G178:G179"/>
    <mergeCell ref="H178:H179"/>
    <mergeCell ref="C180:C181"/>
    <mergeCell ref="D180:D181"/>
    <mergeCell ref="E180:E181"/>
    <mergeCell ref="F180:F181"/>
    <mergeCell ref="G180:G181"/>
    <mergeCell ref="H180:H181"/>
    <mergeCell ref="R174:R179"/>
    <mergeCell ref="C176:C177"/>
    <mergeCell ref="D176:D177"/>
    <mergeCell ref="E176:E177"/>
    <mergeCell ref="F176:F177"/>
    <mergeCell ref="G176:G177"/>
    <mergeCell ref="H176:H177"/>
    <mergeCell ref="C178:C179"/>
    <mergeCell ref="D178:D179"/>
    <mergeCell ref="E178:E179"/>
    <mergeCell ref="C174:C175"/>
    <mergeCell ref="D174:D175"/>
    <mergeCell ref="E174:E175"/>
    <mergeCell ref="F174:F175"/>
    <mergeCell ref="G174:G175"/>
    <mergeCell ref="H174:H175"/>
    <mergeCell ref="E168:E170"/>
    <mergeCell ref="F168:F170"/>
    <mergeCell ref="G168:G170"/>
    <mergeCell ref="H168:H170"/>
    <mergeCell ref="C171:C173"/>
    <mergeCell ref="D171:D173"/>
    <mergeCell ref="E171:E173"/>
    <mergeCell ref="F171:F173"/>
    <mergeCell ref="G171:G173"/>
    <mergeCell ref="H171:H173"/>
    <mergeCell ref="C158:C164"/>
    <mergeCell ref="D158:D164"/>
    <mergeCell ref="E158:E164"/>
    <mergeCell ref="F158:F164"/>
    <mergeCell ref="G158:G164"/>
    <mergeCell ref="H158:H164"/>
    <mergeCell ref="R158:R164"/>
    <mergeCell ref="C165:C167"/>
    <mergeCell ref="D165:D167"/>
    <mergeCell ref="E165:E167"/>
    <mergeCell ref="F165:F167"/>
    <mergeCell ref="G165:G167"/>
    <mergeCell ref="H165:H167"/>
    <mergeCell ref="R165:R173"/>
    <mergeCell ref="C168:C170"/>
    <mergeCell ref="D168:D170"/>
    <mergeCell ref="R135:R149"/>
    <mergeCell ref="C150:C153"/>
    <mergeCell ref="D150:D153"/>
    <mergeCell ref="E150:E153"/>
    <mergeCell ref="F150:F153"/>
    <mergeCell ref="G150:G153"/>
    <mergeCell ref="H150:H153"/>
    <mergeCell ref="R150:R157"/>
    <mergeCell ref="C154:C157"/>
    <mergeCell ref="D154:D157"/>
    <mergeCell ref="C135:C149"/>
    <mergeCell ref="D135:D149"/>
    <mergeCell ref="E135:E149"/>
    <mergeCell ref="F135:F149"/>
    <mergeCell ref="G135:G149"/>
    <mergeCell ref="H135:H149"/>
    <mergeCell ref="E154:E157"/>
    <mergeCell ref="F154:F157"/>
    <mergeCell ref="G154:G157"/>
    <mergeCell ref="H154:H157"/>
    <mergeCell ref="R121:R128"/>
    <mergeCell ref="C129:C134"/>
    <mergeCell ref="D129:D134"/>
    <mergeCell ref="E129:E134"/>
    <mergeCell ref="F129:F134"/>
    <mergeCell ref="G129:G134"/>
    <mergeCell ref="H129:H134"/>
    <mergeCell ref="R129:R134"/>
    <mergeCell ref="F118:F120"/>
    <mergeCell ref="G118:G120"/>
    <mergeCell ref="H118:H120"/>
    <mergeCell ref="C121:C128"/>
    <mergeCell ref="D121:D128"/>
    <mergeCell ref="E121:E128"/>
    <mergeCell ref="F121:F128"/>
    <mergeCell ref="G121:G128"/>
    <mergeCell ref="H121:H128"/>
    <mergeCell ref="R112:R120"/>
    <mergeCell ref="C115:C117"/>
    <mergeCell ref="D115:D117"/>
    <mergeCell ref="E115:E117"/>
    <mergeCell ref="F115:F117"/>
    <mergeCell ref="G115:G117"/>
    <mergeCell ref="H115:H117"/>
    <mergeCell ref="C118:C120"/>
    <mergeCell ref="D118:D120"/>
    <mergeCell ref="E118:E120"/>
    <mergeCell ref="C112:C114"/>
    <mergeCell ref="D112:D114"/>
    <mergeCell ref="E112:E114"/>
    <mergeCell ref="F112:F114"/>
    <mergeCell ref="G112:G114"/>
    <mergeCell ref="H112:H114"/>
    <mergeCell ref="R94:R108"/>
    <mergeCell ref="C109:C111"/>
    <mergeCell ref="D109:D111"/>
    <mergeCell ref="E109:E111"/>
    <mergeCell ref="F109:F111"/>
    <mergeCell ref="G109:G111"/>
    <mergeCell ref="H109:H111"/>
    <mergeCell ref="R109:R111"/>
    <mergeCell ref="C94:C108"/>
    <mergeCell ref="D94:D108"/>
    <mergeCell ref="E94:E108"/>
    <mergeCell ref="F94:F108"/>
    <mergeCell ref="G94:G108"/>
    <mergeCell ref="H94:H108"/>
    <mergeCell ref="R86:R93"/>
    <mergeCell ref="C90:C93"/>
    <mergeCell ref="D90:D93"/>
    <mergeCell ref="E90:E93"/>
    <mergeCell ref="F90:F93"/>
    <mergeCell ref="G90:G93"/>
    <mergeCell ref="H90:H93"/>
    <mergeCell ref="F84:F85"/>
    <mergeCell ref="G84:G85"/>
    <mergeCell ref="H84:H85"/>
    <mergeCell ref="C86:C89"/>
    <mergeCell ref="D86:D89"/>
    <mergeCell ref="E86:E89"/>
    <mergeCell ref="F86:F89"/>
    <mergeCell ref="G86:G89"/>
    <mergeCell ref="H86:H89"/>
    <mergeCell ref="R80:R85"/>
    <mergeCell ref="C82:C83"/>
    <mergeCell ref="D82:D83"/>
    <mergeCell ref="E82:E83"/>
    <mergeCell ref="F82:F83"/>
    <mergeCell ref="G82:G83"/>
    <mergeCell ref="H82:H83"/>
    <mergeCell ref="C84:C85"/>
    <mergeCell ref="D84:D85"/>
    <mergeCell ref="E84:E85"/>
    <mergeCell ref="F77:F79"/>
    <mergeCell ref="G77:G79"/>
    <mergeCell ref="H77:H79"/>
    <mergeCell ref="C80:C81"/>
    <mergeCell ref="D80:D81"/>
    <mergeCell ref="E80:E81"/>
    <mergeCell ref="F80:F81"/>
    <mergeCell ref="G80:G81"/>
    <mergeCell ref="H80:H81"/>
    <mergeCell ref="C71:C73"/>
    <mergeCell ref="D71:D73"/>
    <mergeCell ref="E71:E73"/>
    <mergeCell ref="F71:F73"/>
    <mergeCell ref="G71:G73"/>
    <mergeCell ref="H71:H73"/>
    <mergeCell ref="R71:R79"/>
    <mergeCell ref="C74:C76"/>
    <mergeCell ref="D74:D76"/>
    <mergeCell ref="E74:E76"/>
    <mergeCell ref="F74:F76"/>
    <mergeCell ref="G74:G76"/>
    <mergeCell ref="H74:H76"/>
    <mergeCell ref="C77:C79"/>
    <mergeCell ref="D77:D79"/>
    <mergeCell ref="E77:E79"/>
    <mergeCell ref="C62:C64"/>
    <mergeCell ref="D62:D64"/>
    <mergeCell ref="E62:E64"/>
    <mergeCell ref="F62:F64"/>
    <mergeCell ref="G62:G64"/>
    <mergeCell ref="H62:H64"/>
    <mergeCell ref="R62:R70"/>
    <mergeCell ref="C65:C67"/>
    <mergeCell ref="D65:D67"/>
    <mergeCell ref="E65:E67"/>
    <mergeCell ref="F65:F67"/>
    <mergeCell ref="G65:G67"/>
    <mergeCell ref="H65:H67"/>
    <mergeCell ref="C68:C70"/>
    <mergeCell ref="D68:D70"/>
    <mergeCell ref="E68:E70"/>
    <mergeCell ref="F68:F70"/>
    <mergeCell ref="G68:G70"/>
    <mergeCell ref="H68:H70"/>
    <mergeCell ref="R38:R61"/>
    <mergeCell ref="C46:C53"/>
    <mergeCell ref="D46:D53"/>
    <mergeCell ref="E46:E53"/>
    <mergeCell ref="F46:F53"/>
    <mergeCell ref="G46:G53"/>
    <mergeCell ref="H46:H53"/>
    <mergeCell ref="C54:C61"/>
    <mergeCell ref="D54:D61"/>
    <mergeCell ref="E54:E61"/>
    <mergeCell ref="C38:C45"/>
    <mergeCell ref="D38:D45"/>
    <mergeCell ref="E38:E45"/>
    <mergeCell ref="F38:F45"/>
    <mergeCell ref="G38:G45"/>
    <mergeCell ref="H38:H45"/>
    <mergeCell ref="F54:F61"/>
    <mergeCell ref="G54:G61"/>
    <mergeCell ref="H54:H61"/>
    <mergeCell ref="R28:R33"/>
    <mergeCell ref="C34:C37"/>
    <mergeCell ref="D34:D37"/>
    <mergeCell ref="E34:E37"/>
    <mergeCell ref="F34:F37"/>
    <mergeCell ref="G34:G37"/>
    <mergeCell ref="H34:H37"/>
    <mergeCell ref="R34:R37"/>
    <mergeCell ref="C28:C33"/>
    <mergeCell ref="D28:D33"/>
    <mergeCell ref="E28:E33"/>
    <mergeCell ref="F28:F33"/>
    <mergeCell ref="G28:G33"/>
    <mergeCell ref="H28:H33"/>
    <mergeCell ref="R10:R27"/>
    <mergeCell ref="C19:C27"/>
    <mergeCell ref="D19:D27"/>
    <mergeCell ref="E19:E27"/>
    <mergeCell ref="F19:F27"/>
    <mergeCell ref="G19:G27"/>
    <mergeCell ref="H19:H27"/>
    <mergeCell ref="D8:H8"/>
    <mergeCell ref="I8:K8"/>
    <mergeCell ref="L8:Q8"/>
    <mergeCell ref="C10:C18"/>
    <mergeCell ref="D10:D18"/>
    <mergeCell ref="E10:E18"/>
    <mergeCell ref="F10:F18"/>
    <mergeCell ref="G10:G18"/>
    <mergeCell ref="H10:H18"/>
  </mergeCells>
  <pageMargins left="0.7" right="0.7" top="0.75" bottom="0.75" header="0.3" footer="0.3"/>
  <pageSetup paperSize="256" scale="56"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219"/>
  <sheetViews>
    <sheetView tabSelected="1" zoomScale="70" zoomScaleNormal="70" workbookViewId="0">
      <pane ySplit="9" topLeftCell="A10" activePane="bottomLeft" state="frozen"/>
      <selection activeCell="H1" sqref="H1"/>
      <selection pane="bottomLeft" activeCell="B2" sqref="B2:B4"/>
    </sheetView>
  </sheetViews>
  <sheetFormatPr defaultRowHeight="15" x14ac:dyDescent="0.25"/>
  <cols>
    <col min="3" max="3" width="21.7109375" style="86" customWidth="1"/>
    <col min="4" max="4" width="17.140625" style="87" customWidth="1"/>
    <col min="5" max="5" width="17.140625" customWidth="1"/>
    <col min="6" max="6" width="17.140625" style="87" customWidth="1"/>
    <col min="7" max="7" width="14.7109375" style="87" customWidth="1"/>
    <col min="8" max="8" width="14.7109375" style="88" customWidth="1"/>
    <col min="9" max="9" width="14.7109375" customWidth="1"/>
    <col min="10" max="11" width="13.7109375" customWidth="1"/>
    <col min="12" max="12" width="15.5703125" customWidth="1"/>
    <col min="13" max="13" width="10.7109375" customWidth="1"/>
    <col min="19" max="19" width="9.28515625" bestFit="1" customWidth="1"/>
    <col min="20" max="20" width="13.85546875" bestFit="1" customWidth="1"/>
    <col min="21" max="22" width="10.140625" customWidth="1"/>
  </cols>
  <sheetData>
    <row r="2" spans="2:37" ht="21" x14ac:dyDescent="0.35">
      <c r="B2" s="199" t="s">
        <v>203</v>
      </c>
    </row>
    <row r="3" spans="2:37" x14ac:dyDescent="0.25">
      <c r="B3" s="200" t="s">
        <v>201</v>
      </c>
    </row>
    <row r="4" spans="2:37" x14ac:dyDescent="0.25">
      <c r="B4" s="200" t="s">
        <v>202</v>
      </c>
    </row>
    <row r="8" spans="2:37" ht="15.75" thickBot="1" x14ac:dyDescent="0.3"/>
    <row r="9" spans="2:37" ht="15.75" thickBot="1" x14ac:dyDescent="0.3">
      <c r="B9" s="89" t="s">
        <v>108</v>
      </c>
      <c r="C9" s="90" t="s">
        <v>109</v>
      </c>
      <c r="D9" s="90" t="s">
        <v>110</v>
      </c>
      <c r="E9" s="91" t="s">
        <v>111</v>
      </c>
      <c r="F9" s="90" t="s">
        <v>112</v>
      </c>
      <c r="G9" s="90" t="s">
        <v>113</v>
      </c>
      <c r="H9" s="92" t="s">
        <v>114</v>
      </c>
      <c r="I9" s="91" t="s">
        <v>115</v>
      </c>
      <c r="J9" s="91" t="s">
        <v>116</v>
      </c>
      <c r="K9" s="91" t="s">
        <v>117</v>
      </c>
      <c r="L9" s="91" t="s">
        <v>118</v>
      </c>
      <c r="M9" s="91" t="s">
        <v>119</v>
      </c>
      <c r="N9" s="91" t="s">
        <v>120</v>
      </c>
      <c r="O9" s="91" t="s">
        <v>121</v>
      </c>
      <c r="P9" s="91" t="s">
        <v>122</v>
      </c>
      <c r="Q9" s="91" t="s">
        <v>123</v>
      </c>
      <c r="R9" s="91" t="s">
        <v>124</v>
      </c>
      <c r="S9" s="91" t="s">
        <v>125</v>
      </c>
      <c r="T9" s="91" t="s">
        <v>126</v>
      </c>
      <c r="U9" s="91" t="s">
        <v>127</v>
      </c>
      <c r="V9" s="91" t="s">
        <v>128</v>
      </c>
      <c r="W9" s="91" t="s">
        <v>129</v>
      </c>
      <c r="X9" s="93"/>
    </row>
    <row r="10" spans="2:37" x14ac:dyDescent="0.25">
      <c r="B10" s="94">
        <v>1</v>
      </c>
      <c r="C10" s="95" t="s">
        <v>130</v>
      </c>
      <c r="D10" s="96">
        <v>400</v>
      </c>
      <c r="E10" s="97"/>
      <c r="F10" s="96"/>
      <c r="G10" s="96">
        <v>10</v>
      </c>
      <c r="H10" s="98">
        <v>34</v>
      </c>
      <c r="I10" s="97">
        <v>7.5</v>
      </c>
      <c r="J10" s="97">
        <v>2.67</v>
      </c>
      <c r="K10" s="97"/>
      <c r="L10" s="97">
        <v>2.67</v>
      </c>
      <c r="M10" s="99">
        <v>4.1999999999999997E-3</v>
      </c>
      <c r="N10" s="99">
        <v>5.0000000000000001E-3</v>
      </c>
      <c r="O10" s="97">
        <v>68.760000000000005</v>
      </c>
      <c r="P10" s="97">
        <v>4.07</v>
      </c>
      <c r="Q10" s="97">
        <v>23.399999999999995</v>
      </c>
      <c r="R10" s="97">
        <v>3.77</v>
      </c>
      <c r="S10" s="100"/>
      <c r="T10" s="100"/>
      <c r="U10" s="97"/>
      <c r="V10" s="97"/>
      <c r="W10" s="97" t="s">
        <v>131</v>
      </c>
      <c r="X10" s="101"/>
    </row>
    <row r="11" spans="2:37" x14ac:dyDescent="0.25">
      <c r="B11" s="102">
        <v>2</v>
      </c>
      <c r="C11" s="103" t="s">
        <v>130</v>
      </c>
      <c r="D11" s="64">
        <v>450</v>
      </c>
      <c r="E11" s="104"/>
      <c r="F11" s="64"/>
      <c r="G11" s="64">
        <v>10</v>
      </c>
      <c r="H11" s="105">
        <v>31</v>
      </c>
      <c r="I11" s="104">
        <v>8.1999999999999993</v>
      </c>
      <c r="J11" s="104">
        <v>3.33</v>
      </c>
      <c r="K11" s="104"/>
      <c r="L11" s="104">
        <v>3.33</v>
      </c>
      <c r="M11" s="106">
        <v>5.3E-3</v>
      </c>
      <c r="N11" s="106">
        <v>6.3E-3</v>
      </c>
      <c r="O11" s="104">
        <v>70.430000000000007</v>
      </c>
      <c r="P11" s="104">
        <v>3.49</v>
      </c>
      <c r="Q11" s="104">
        <v>22.38999999999999</v>
      </c>
      <c r="R11" s="104">
        <v>3.69</v>
      </c>
      <c r="S11" s="104"/>
      <c r="T11" s="104"/>
      <c r="U11" s="104"/>
      <c r="V11" s="104"/>
      <c r="W11" s="104" t="s">
        <v>131</v>
      </c>
      <c r="X11" s="107"/>
    </row>
    <row r="12" spans="2:37" x14ac:dyDescent="0.25">
      <c r="B12" s="102">
        <v>3</v>
      </c>
      <c r="C12" s="103" t="s">
        <v>130</v>
      </c>
      <c r="D12" s="64">
        <v>500</v>
      </c>
      <c r="E12" s="104"/>
      <c r="F12" s="64"/>
      <c r="G12" s="64">
        <v>10</v>
      </c>
      <c r="H12" s="105">
        <v>29</v>
      </c>
      <c r="I12" s="104">
        <v>8.5</v>
      </c>
      <c r="J12" s="104">
        <v>4.2300000000000004</v>
      </c>
      <c r="K12" s="104"/>
      <c r="L12" s="104">
        <v>4.2300000000000004</v>
      </c>
      <c r="M12" s="106">
        <v>6.7000000000000002E-3</v>
      </c>
      <c r="N12" s="106">
        <v>8.0000000000000002E-3</v>
      </c>
      <c r="O12" s="104">
        <v>71.37</v>
      </c>
      <c r="P12" s="104">
        <v>2.96</v>
      </c>
      <c r="Q12" s="104">
        <v>21.759999999999994</v>
      </c>
      <c r="R12" s="104">
        <v>3.91</v>
      </c>
      <c r="S12" s="104"/>
      <c r="T12" s="104"/>
      <c r="U12" s="104"/>
      <c r="V12" s="104"/>
      <c r="W12" s="104" t="s">
        <v>131</v>
      </c>
      <c r="X12" s="107"/>
    </row>
    <row r="13" spans="2:37" x14ac:dyDescent="0.25">
      <c r="B13" s="102">
        <v>4</v>
      </c>
      <c r="C13" s="103" t="s">
        <v>130</v>
      </c>
      <c r="D13" s="64">
        <v>550</v>
      </c>
      <c r="E13" s="104"/>
      <c r="F13" s="64"/>
      <c r="G13" s="64">
        <v>10</v>
      </c>
      <c r="H13" s="105">
        <v>28</v>
      </c>
      <c r="I13" s="104">
        <v>8.9</v>
      </c>
      <c r="J13" s="104">
        <v>3.78</v>
      </c>
      <c r="K13" s="104"/>
      <c r="L13" s="104">
        <v>3.78</v>
      </c>
      <c r="M13" s="106">
        <v>6.0000000000000001E-3</v>
      </c>
      <c r="N13" s="106">
        <v>7.1000000000000004E-3</v>
      </c>
      <c r="O13" s="104">
        <v>72.959999999999994</v>
      </c>
      <c r="P13" s="104">
        <v>2.67</v>
      </c>
      <c r="Q13" s="104">
        <v>20.630000000000003</v>
      </c>
      <c r="R13" s="104">
        <v>3.74</v>
      </c>
      <c r="S13" s="104"/>
      <c r="T13" s="104"/>
      <c r="U13" s="104"/>
      <c r="V13" s="104"/>
      <c r="W13" s="104" t="s">
        <v>131</v>
      </c>
      <c r="X13" s="107"/>
    </row>
    <row r="14" spans="2:37" x14ac:dyDescent="0.25">
      <c r="B14" s="102">
        <v>5</v>
      </c>
      <c r="C14" s="103" t="s">
        <v>130</v>
      </c>
      <c r="D14" s="64">
        <v>600</v>
      </c>
      <c r="E14" s="104"/>
      <c r="F14" s="64"/>
      <c r="G14" s="64">
        <v>10</v>
      </c>
      <c r="H14" s="105">
        <v>27</v>
      </c>
      <c r="I14" s="104">
        <v>9.1999999999999993</v>
      </c>
      <c r="J14" s="104">
        <v>3.41</v>
      </c>
      <c r="K14" s="104"/>
      <c r="L14" s="104">
        <v>3.41</v>
      </c>
      <c r="M14" s="106">
        <v>5.4000000000000003E-3</v>
      </c>
      <c r="N14" s="106">
        <v>6.4000000000000003E-3</v>
      </c>
      <c r="O14" s="104">
        <v>73.72</v>
      </c>
      <c r="P14" s="104">
        <v>2.34</v>
      </c>
      <c r="Q14" s="104">
        <v>20.100000000000001</v>
      </c>
      <c r="R14" s="104">
        <v>3.84</v>
      </c>
      <c r="S14" s="104"/>
      <c r="T14" s="104"/>
      <c r="U14" s="104"/>
      <c r="V14" s="104"/>
      <c r="W14" s="104" t="s">
        <v>131</v>
      </c>
      <c r="X14" s="107"/>
    </row>
    <row r="15" spans="2:37" x14ac:dyDescent="0.25">
      <c r="B15" s="102">
        <v>6</v>
      </c>
      <c r="C15" s="103" t="s">
        <v>130</v>
      </c>
      <c r="D15" s="64">
        <v>400</v>
      </c>
      <c r="E15" s="104"/>
      <c r="F15" s="64"/>
      <c r="G15" s="64">
        <v>30</v>
      </c>
      <c r="H15" s="105">
        <v>30</v>
      </c>
      <c r="I15" s="104">
        <v>8.4</v>
      </c>
      <c r="J15" s="104">
        <v>2.2599999999999998</v>
      </c>
      <c r="K15" s="104"/>
      <c r="L15" s="104">
        <v>2.2599999999999998</v>
      </c>
      <c r="M15" s="106">
        <v>3.5999999999999999E-3</v>
      </c>
      <c r="N15" s="106">
        <v>4.3E-3</v>
      </c>
      <c r="O15" s="104">
        <v>68.760000000000005</v>
      </c>
      <c r="P15" s="104">
        <v>3.43</v>
      </c>
      <c r="Q15" s="104">
        <v>23.899999999999995</v>
      </c>
      <c r="R15" s="104">
        <v>3.91</v>
      </c>
      <c r="S15" s="104"/>
      <c r="T15" s="104"/>
      <c r="U15" s="104"/>
      <c r="V15" s="104"/>
      <c r="W15" s="104" t="s">
        <v>131</v>
      </c>
      <c r="X15" s="107"/>
      <c r="AJ15">
        <v>25</v>
      </c>
      <c r="AK15">
        <v>10</v>
      </c>
    </row>
    <row r="16" spans="2:37" x14ac:dyDescent="0.25">
      <c r="B16" s="102">
        <v>7</v>
      </c>
      <c r="C16" s="103" t="s">
        <v>130</v>
      </c>
      <c r="D16" s="64">
        <v>450</v>
      </c>
      <c r="E16" s="104"/>
      <c r="F16" s="64"/>
      <c r="G16" s="64">
        <v>30</v>
      </c>
      <c r="H16" s="105">
        <v>29.5</v>
      </c>
      <c r="I16" s="104">
        <v>8.5</v>
      </c>
      <c r="J16" s="104">
        <v>2.92</v>
      </c>
      <c r="K16" s="104"/>
      <c r="L16" s="104">
        <v>2.92</v>
      </c>
      <c r="M16" s="106">
        <v>4.5999999999999999E-3</v>
      </c>
      <c r="N16" s="106">
        <v>5.4999999999999997E-3</v>
      </c>
      <c r="O16" s="104">
        <v>68.650000000000006</v>
      </c>
      <c r="P16" s="104">
        <v>3.15</v>
      </c>
      <c r="Q16" s="104">
        <v>24.159999999999997</v>
      </c>
      <c r="R16" s="104">
        <v>4.04</v>
      </c>
      <c r="S16" s="104"/>
      <c r="T16" s="104"/>
      <c r="U16" s="104"/>
      <c r="V16" s="104"/>
      <c r="W16" s="104" t="s">
        <v>131</v>
      </c>
      <c r="X16" s="107"/>
      <c r="AJ16">
        <v>100</v>
      </c>
      <c r="AK16">
        <v>20</v>
      </c>
    </row>
    <row r="17" spans="2:37" x14ac:dyDescent="0.25">
      <c r="B17" s="102">
        <v>8</v>
      </c>
      <c r="C17" s="103" t="s">
        <v>130</v>
      </c>
      <c r="D17" s="64">
        <v>500</v>
      </c>
      <c r="E17" s="104"/>
      <c r="F17" s="64"/>
      <c r="G17" s="64">
        <v>30</v>
      </c>
      <c r="H17" s="105">
        <v>28</v>
      </c>
      <c r="I17" s="104">
        <v>8.6</v>
      </c>
      <c r="J17" s="104">
        <v>3.98</v>
      </c>
      <c r="K17" s="104"/>
      <c r="L17" s="104">
        <v>3.98</v>
      </c>
      <c r="M17" s="106">
        <v>6.3E-3</v>
      </c>
      <c r="N17" s="106">
        <v>7.4999999999999997E-3</v>
      </c>
      <c r="O17" s="104">
        <v>70.010000000000005</v>
      </c>
      <c r="P17" s="104">
        <v>2.88</v>
      </c>
      <c r="Q17" s="104">
        <v>23.279999999999994</v>
      </c>
      <c r="R17" s="104">
        <v>3.83</v>
      </c>
      <c r="S17" s="104"/>
      <c r="T17" s="104"/>
      <c r="U17" s="104"/>
      <c r="V17" s="104"/>
      <c r="W17" s="104" t="s">
        <v>131</v>
      </c>
      <c r="X17" s="107"/>
      <c r="AJ17">
        <v>200</v>
      </c>
      <c r="AK17">
        <v>50</v>
      </c>
    </row>
    <row r="18" spans="2:37" x14ac:dyDescent="0.25">
      <c r="B18" s="102">
        <v>9</v>
      </c>
      <c r="C18" s="103" t="s">
        <v>130</v>
      </c>
      <c r="D18" s="64">
        <v>550</v>
      </c>
      <c r="E18" s="104"/>
      <c r="F18" s="64"/>
      <c r="G18" s="64">
        <v>30</v>
      </c>
      <c r="H18" s="105">
        <v>27</v>
      </c>
      <c r="I18" s="104">
        <v>9.1</v>
      </c>
      <c r="J18" s="104">
        <v>3.26</v>
      </c>
      <c r="K18" s="104"/>
      <c r="L18" s="104">
        <v>3.26</v>
      </c>
      <c r="M18" s="106">
        <v>5.1000000000000004E-3</v>
      </c>
      <c r="N18" s="106">
        <v>6.1000000000000004E-3</v>
      </c>
      <c r="O18" s="104">
        <v>71.760000000000005</v>
      </c>
      <c r="P18" s="104">
        <v>2.68</v>
      </c>
      <c r="Q18" s="104">
        <v>21.349999999999994</v>
      </c>
      <c r="R18" s="104">
        <v>4.21</v>
      </c>
      <c r="S18" s="104"/>
      <c r="T18" s="104"/>
      <c r="U18" s="104"/>
      <c r="V18" s="104"/>
      <c r="W18" s="104" t="s">
        <v>131</v>
      </c>
      <c r="X18" s="107"/>
      <c r="AJ18">
        <v>300</v>
      </c>
      <c r="AK18">
        <v>100</v>
      </c>
    </row>
    <row r="19" spans="2:37" x14ac:dyDescent="0.25">
      <c r="B19" s="102">
        <v>10</v>
      </c>
      <c r="C19" s="103" t="s">
        <v>130</v>
      </c>
      <c r="D19" s="64">
        <v>600</v>
      </c>
      <c r="E19" s="104"/>
      <c r="F19" s="64"/>
      <c r="G19" s="64">
        <v>30</v>
      </c>
      <c r="H19" s="105">
        <v>26</v>
      </c>
      <c r="I19" s="104">
        <v>9.3000000000000007</v>
      </c>
      <c r="J19" s="104">
        <v>2.85</v>
      </c>
      <c r="K19" s="104"/>
      <c r="L19" s="104">
        <v>2.85</v>
      </c>
      <c r="M19" s="106">
        <v>4.8999999999999998E-3</v>
      </c>
      <c r="N19" s="106">
        <v>5.3E-3</v>
      </c>
      <c r="O19" s="104">
        <v>73.75</v>
      </c>
      <c r="P19" s="104">
        <v>2.31</v>
      </c>
      <c r="Q19" s="104">
        <v>20.41</v>
      </c>
      <c r="R19" s="104">
        <v>3.53</v>
      </c>
      <c r="S19" s="104"/>
      <c r="T19" s="104"/>
      <c r="U19" s="104"/>
      <c r="V19" s="104"/>
      <c r="W19" s="104" t="s">
        <v>131</v>
      </c>
      <c r="X19" s="107"/>
      <c r="AJ19">
        <v>400</v>
      </c>
      <c r="AK19">
        <v>350</v>
      </c>
    </row>
    <row r="20" spans="2:37" x14ac:dyDescent="0.25">
      <c r="B20" s="102">
        <v>11</v>
      </c>
      <c r="C20" s="103" t="s">
        <v>130</v>
      </c>
      <c r="D20" s="64">
        <v>400</v>
      </c>
      <c r="E20" s="104"/>
      <c r="F20" s="64"/>
      <c r="G20" s="64">
        <v>50</v>
      </c>
      <c r="H20" s="105">
        <v>28.5</v>
      </c>
      <c r="I20" s="104">
        <v>8.5</v>
      </c>
      <c r="J20" s="104">
        <v>1.89</v>
      </c>
      <c r="K20" s="104"/>
      <c r="L20" s="104">
        <v>1.89</v>
      </c>
      <c r="M20" s="106">
        <v>2.8999999999999998E-3</v>
      </c>
      <c r="N20" s="106">
        <v>3.5000000000000001E-3</v>
      </c>
      <c r="O20" s="104">
        <v>68.540000000000006</v>
      </c>
      <c r="P20" s="104">
        <v>3.67</v>
      </c>
      <c r="Q20" s="104">
        <v>24.159999999999993</v>
      </c>
      <c r="R20" s="104">
        <v>3.63</v>
      </c>
      <c r="S20" s="104"/>
      <c r="T20" s="104"/>
      <c r="U20" s="104"/>
      <c r="V20" s="104"/>
      <c r="W20" s="104" t="s">
        <v>131</v>
      </c>
      <c r="X20" s="107"/>
      <c r="AJ20">
        <v>500</v>
      </c>
      <c r="AK20">
        <v>700</v>
      </c>
    </row>
    <row r="21" spans="2:37" x14ac:dyDescent="0.25">
      <c r="B21" s="102">
        <v>12</v>
      </c>
      <c r="C21" s="103" t="s">
        <v>130</v>
      </c>
      <c r="D21" s="64">
        <v>450</v>
      </c>
      <c r="E21" s="104"/>
      <c r="F21" s="64"/>
      <c r="G21" s="64">
        <v>50</v>
      </c>
      <c r="H21" s="105">
        <v>28</v>
      </c>
      <c r="I21" s="104">
        <v>8.6</v>
      </c>
      <c r="J21" s="104">
        <v>2.71</v>
      </c>
      <c r="K21" s="104"/>
      <c r="L21" s="104">
        <v>2.71</v>
      </c>
      <c r="M21" s="106">
        <v>4.3E-3</v>
      </c>
      <c r="N21" s="106">
        <v>5.1999999999999998E-3</v>
      </c>
      <c r="O21" s="104">
        <v>70.25</v>
      </c>
      <c r="P21" s="104">
        <v>3.18</v>
      </c>
      <c r="Q21" s="104">
        <v>22.98</v>
      </c>
      <c r="R21" s="104">
        <v>3.59</v>
      </c>
      <c r="S21" s="104"/>
      <c r="T21" s="104"/>
      <c r="U21" s="104"/>
      <c r="V21" s="104"/>
      <c r="W21" s="104" t="s">
        <v>131</v>
      </c>
      <c r="X21" s="107"/>
      <c r="AJ21">
        <v>600</v>
      </c>
      <c r="AK21">
        <v>750</v>
      </c>
    </row>
    <row r="22" spans="2:37" x14ac:dyDescent="0.25">
      <c r="B22" s="102">
        <v>13</v>
      </c>
      <c r="C22" s="103" t="s">
        <v>130</v>
      </c>
      <c r="D22" s="64">
        <v>500</v>
      </c>
      <c r="E22" s="104"/>
      <c r="F22" s="64"/>
      <c r="G22" s="64">
        <v>50</v>
      </c>
      <c r="H22" s="105">
        <v>26.5</v>
      </c>
      <c r="I22" s="104">
        <v>8.6999999999999993</v>
      </c>
      <c r="J22" s="104">
        <v>3.64</v>
      </c>
      <c r="K22" s="104"/>
      <c r="L22" s="104">
        <v>3.64</v>
      </c>
      <c r="M22" s="106">
        <v>5.7000000000000002E-3</v>
      </c>
      <c r="N22" s="106">
        <v>6.8999999999999999E-3</v>
      </c>
      <c r="O22" s="104">
        <v>71.790000000000006</v>
      </c>
      <c r="P22" s="104">
        <v>2.87</v>
      </c>
      <c r="Q22" s="104">
        <v>22.009999999999991</v>
      </c>
      <c r="R22" s="104">
        <v>3.33</v>
      </c>
      <c r="S22" s="104"/>
      <c r="T22" s="104"/>
      <c r="U22" s="104"/>
      <c r="V22" s="104"/>
      <c r="W22" s="104" t="s">
        <v>131</v>
      </c>
      <c r="X22" s="107"/>
      <c r="AJ22">
        <v>700</v>
      </c>
      <c r="AK22">
        <v>750</v>
      </c>
    </row>
    <row r="23" spans="2:37" x14ac:dyDescent="0.25">
      <c r="B23" s="102">
        <v>14</v>
      </c>
      <c r="C23" s="103" t="s">
        <v>130</v>
      </c>
      <c r="D23" s="64">
        <v>550</v>
      </c>
      <c r="E23" s="104"/>
      <c r="F23" s="64"/>
      <c r="G23" s="64">
        <v>50</v>
      </c>
      <c r="H23" s="105">
        <v>26</v>
      </c>
      <c r="I23" s="104">
        <v>9.1</v>
      </c>
      <c r="J23" s="104">
        <v>2.83</v>
      </c>
      <c r="K23" s="104"/>
      <c r="L23" s="104">
        <v>2.83</v>
      </c>
      <c r="M23" s="106">
        <v>4.4999999999999997E-3</v>
      </c>
      <c r="N23" s="106">
        <v>5.4000000000000003E-3</v>
      </c>
      <c r="O23" s="104">
        <v>72.13</v>
      </c>
      <c r="P23" s="104">
        <v>2.81</v>
      </c>
      <c r="Q23" s="104">
        <v>21.630000000000006</v>
      </c>
      <c r="R23" s="104">
        <v>3.43</v>
      </c>
      <c r="S23" s="104"/>
      <c r="T23" s="104"/>
      <c r="U23" s="104"/>
      <c r="V23" s="104"/>
      <c r="W23" s="104" t="s">
        <v>131</v>
      </c>
      <c r="X23" s="107"/>
      <c r="AJ23">
        <v>800</v>
      </c>
      <c r="AK23">
        <v>700</v>
      </c>
    </row>
    <row r="24" spans="2:37" ht="15.75" thickBot="1" x14ac:dyDescent="0.3">
      <c r="B24" s="108">
        <v>15</v>
      </c>
      <c r="C24" s="109" t="s">
        <v>130</v>
      </c>
      <c r="D24" s="110">
        <v>600</v>
      </c>
      <c r="E24" s="111"/>
      <c r="F24" s="110"/>
      <c r="G24" s="110">
        <v>50</v>
      </c>
      <c r="H24" s="112">
        <v>25</v>
      </c>
      <c r="I24" s="111">
        <v>9.5</v>
      </c>
      <c r="J24" s="111">
        <v>2.4700000000000002</v>
      </c>
      <c r="K24" s="111"/>
      <c r="L24" s="111">
        <v>2.4700000000000002</v>
      </c>
      <c r="M24" s="113">
        <v>3.8999999999999998E-3</v>
      </c>
      <c r="N24" s="113">
        <v>4.7000000000000002E-3</v>
      </c>
      <c r="O24" s="111">
        <v>73.16</v>
      </c>
      <c r="P24" s="111">
        <v>2.63</v>
      </c>
      <c r="Q24" s="111">
        <v>20.610000000000003</v>
      </c>
      <c r="R24" s="111">
        <v>3.6</v>
      </c>
      <c r="S24" s="111"/>
      <c r="T24" s="111"/>
      <c r="U24" s="111"/>
      <c r="V24" s="111"/>
      <c r="W24" s="111" t="s">
        <v>131</v>
      </c>
      <c r="X24" s="114"/>
      <c r="AJ24">
        <v>900</v>
      </c>
      <c r="AK24">
        <v>350</v>
      </c>
    </row>
    <row r="25" spans="2:37" x14ac:dyDescent="0.25">
      <c r="B25" s="94">
        <v>16</v>
      </c>
      <c r="C25" s="95" t="s">
        <v>132</v>
      </c>
      <c r="D25" s="96">
        <v>25</v>
      </c>
      <c r="E25" s="96"/>
      <c r="F25" s="96"/>
      <c r="G25" s="96" t="s">
        <v>133</v>
      </c>
      <c r="H25" s="98"/>
      <c r="I25" s="97">
        <v>1.7</v>
      </c>
      <c r="J25" s="97">
        <v>0.12</v>
      </c>
      <c r="K25" s="97"/>
      <c r="L25" s="97">
        <v>118</v>
      </c>
      <c r="M25" s="99">
        <f>0.03*0.001</f>
        <v>3.0000000000000001E-5</v>
      </c>
      <c r="N25" s="99"/>
      <c r="O25" s="97">
        <v>50</v>
      </c>
      <c r="P25" s="97">
        <v>5.8</v>
      </c>
      <c r="Q25" s="97">
        <v>43.5</v>
      </c>
      <c r="R25" s="97">
        <v>0.7</v>
      </c>
      <c r="S25" s="196">
        <v>48.5</v>
      </c>
      <c r="T25" s="196"/>
      <c r="U25" s="97">
        <v>59.4</v>
      </c>
      <c r="V25" s="97">
        <v>3.4</v>
      </c>
      <c r="W25" s="97" t="s">
        <v>134</v>
      </c>
      <c r="X25" s="101"/>
      <c r="AJ25">
        <v>1000</v>
      </c>
      <c r="AK25">
        <v>250</v>
      </c>
    </row>
    <row r="26" spans="2:37" x14ac:dyDescent="0.25">
      <c r="B26" s="102">
        <v>17</v>
      </c>
      <c r="C26" s="103" t="s">
        <v>132</v>
      </c>
      <c r="D26" s="64">
        <v>350</v>
      </c>
      <c r="E26" s="104"/>
      <c r="F26" s="64"/>
      <c r="G26" s="64">
        <v>15</v>
      </c>
      <c r="H26" s="105"/>
      <c r="I26" s="104">
        <v>1.7</v>
      </c>
      <c r="J26" s="104">
        <v>0.87</v>
      </c>
      <c r="K26" s="104"/>
      <c r="L26" s="104">
        <v>131</v>
      </c>
      <c r="M26" s="106">
        <f>0.034*0.001</f>
        <v>3.4000000000000007E-5</v>
      </c>
      <c r="N26" s="106"/>
      <c r="O26" s="104">
        <v>67.3</v>
      </c>
      <c r="P26" s="104">
        <v>4.5</v>
      </c>
      <c r="Q26" s="104">
        <v>27</v>
      </c>
      <c r="R26" s="104">
        <v>1.2</v>
      </c>
      <c r="S26" s="197">
        <v>48.5</v>
      </c>
      <c r="T26" s="197"/>
      <c r="U26" s="104">
        <v>59.4</v>
      </c>
      <c r="V26" s="104">
        <v>3.4</v>
      </c>
      <c r="W26" s="104" t="s">
        <v>134</v>
      </c>
      <c r="X26" s="107"/>
      <c r="AJ26">
        <v>1500</v>
      </c>
      <c r="AK26">
        <v>120</v>
      </c>
    </row>
    <row r="27" spans="2:37" x14ac:dyDescent="0.25">
      <c r="B27" s="102">
        <v>18</v>
      </c>
      <c r="C27" s="103" t="s">
        <v>132</v>
      </c>
      <c r="D27" s="64">
        <v>600</v>
      </c>
      <c r="E27" s="104"/>
      <c r="F27" s="64"/>
      <c r="G27" s="64">
        <v>15</v>
      </c>
      <c r="H27" s="105"/>
      <c r="I27" s="104">
        <v>2.9</v>
      </c>
      <c r="J27" s="104">
        <v>4.2</v>
      </c>
      <c r="K27" s="104"/>
      <c r="L27" s="104">
        <v>430</v>
      </c>
      <c r="M27" s="106">
        <f>0.14*0.001</f>
        <v>1.4000000000000001E-4</v>
      </c>
      <c r="N27" s="106"/>
      <c r="O27" s="104">
        <v>89.5</v>
      </c>
      <c r="P27" s="104">
        <v>2.6</v>
      </c>
      <c r="Q27" s="104">
        <v>6.5</v>
      </c>
      <c r="R27" s="104">
        <v>1.4</v>
      </c>
      <c r="S27" s="197">
        <v>48.5</v>
      </c>
      <c r="T27" s="197"/>
      <c r="U27" s="104">
        <v>59.4</v>
      </c>
      <c r="V27" s="104">
        <v>3.4</v>
      </c>
      <c r="W27" s="104" t="s">
        <v>134</v>
      </c>
      <c r="X27" s="107"/>
      <c r="AJ27">
        <v>2000</v>
      </c>
      <c r="AK27">
        <v>70</v>
      </c>
    </row>
    <row r="28" spans="2:37" ht="15.75" thickBot="1" x14ac:dyDescent="0.3">
      <c r="B28" s="108">
        <v>19</v>
      </c>
      <c r="C28" s="109" t="s">
        <v>132</v>
      </c>
      <c r="D28" s="110">
        <v>850</v>
      </c>
      <c r="E28" s="111"/>
      <c r="F28" s="110"/>
      <c r="G28" s="110">
        <v>15</v>
      </c>
      <c r="H28" s="112"/>
      <c r="I28" s="111">
        <v>3.4</v>
      </c>
      <c r="J28" s="111">
        <v>3.3</v>
      </c>
      <c r="K28" s="111"/>
      <c r="L28" s="111">
        <v>624</v>
      </c>
      <c r="M28" s="113">
        <f>0.2*0.001</f>
        <v>2.0000000000000001E-4</v>
      </c>
      <c r="N28" s="113"/>
      <c r="O28" s="111">
        <v>94.7</v>
      </c>
      <c r="P28" s="111">
        <v>0.8</v>
      </c>
      <c r="Q28" s="111">
        <v>2.9</v>
      </c>
      <c r="R28" s="111">
        <v>1.6</v>
      </c>
      <c r="S28" s="198">
        <v>48.5</v>
      </c>
      <c r="T28" s="198"/>
      <c r="U28" s="111">
        <v>59.4</v>
      </c>
      <c r="V28" s="111">
        <v>3.4</v>
      </c>
      <c r="W28" s="111" t="s">
        <v>134</v>
      </c>
      <c r="X28" s="114"/>
      <c r="AJ28">
        <v>2500</v>
      </c>
      <c r="AK28">
        <v>50</v>
      </c>
    </row>
    <row r="29" spans="2:37" x14ac:dyDescent="0.25">
      <c r="B29" s="94">
        <v>20</v>
      </c>
      <c r="C29" s="95" t="s">
        <v>135</v>
      </c>
      <c r="D29" s="96">
        <v>25</v>
      </c>
      <c r="E29" s="97"/>
      <c r="F29" s="96"/>
      <c r="G29" s="96" t="s">
        <v>133</v>
      </c>
      <c r="H29" s="98"/>
      <c r="I29" s="97">
        <v>0.4</v>
      </c>
      <c r="J29" s="97"/>
      <c r="K29" s="97"/>
      <c r="L29" s="97"/>
      <c r="M29" s="99"/>
      <c r="N29" s="99"/>
      <c r="O29" s="97">
        <v>49.3</v>
      </c>
      <c r="P29" s="97">
        <v>6.42</v>
      </c>
      <c r="Q29" s="97">
        <v>42.5</v>
      </c>
      <c r="R29" s="97">
        <v>0.04</v>
      </c>
      <c r="S29" s="97"/>
      <c r="T29" s="97"/>
      <c r="U29" s="97"/>
      <c r="V29" s="97"/>
      <c r="W29" s="97" t="s">
        <v>136</v>
      </c>
      <c r="X29" s="101"/>
    </row>
    <row r="30" spans="2:37" x14ac:dyDescent="0.25">
      <c r="B30" s="102">
        <v>21</v>
      </c>
      <c r="C30" s="103" t="s">
        <v>135</v>
      </c>
      <c r="D30" s="64">
        <v>950</v>
      </c>
      <c r="E30" s="104">
        <v>1</v>
      </c>
      <c r="F30" s="64" t="s">
        <v>133</v>
      </c>
      <c r="G30" s="64" t="s">
        <v>137</v>
      </c>
      <c r="H30" s="105"/>
      <c r="I30" s="104"/>
      <c r="J30" s="104">
        <v>57</v>
      </c>
      <c r="K30" s="104"/>
      <c r="L30" s="104">
        <v>290</v>
      </c>
      <c r="M30" s="106"/>
      <c r="N30" s="106"/>
      <c r="O30" s="104"/>
      <c r="P30" s="104"/>
      <c r="Q30" s="104"/>
      <c r="R30" s="104"/>
      <c r="S30" s="104"/>
      <c r="T30" s="104"/>
      <c r="U30" s="104"/>
      <c r="V30" s="104"/>
      <c r="W30" s="104" t="s">
        <v>136</v>
      </c>
      <c r="X30" s="107"/>
    </row>
    <row r="31" spans="2:37" x14ac:dyDescent="0.25">
      <c r="B31" s="102">
        <v>22</v>
      </c>
      <c r="C31" s="103" t="s">
        <v>135</v>
      </c>
      <c r="D31" s="64">
        <v>950</v>
      </c>
      <c r="E31" s="104">
        <v>1</v>
      </c>
      <c r="F31" s="64" t="s">
        <v>138</v>
      </c>
      <c r="G31" s="64" t="s">
        <v>139</v>
      </c>
      <c r="H31" s="105"/>
      <c r="I31" s="104"/>
      <c r="J31" s="104">
        <v>296</v>
      </c>
      <c r="K31" s="104"/>
      <c r="L31" s="104">
        <v>476</v>
      </c>
      <c r="M31" s="106"/>
      <c r="N31" s="106"/>
      <c r="O31" s="104"/>
      <c r="P31" s="104"/>
      <c r="Q31" s="104"/>
      <c r="R31" s="104"/>
      <c r="S31" s="104"/>
      <c r="T31" s="104"/>
      <c r="U31" s="104"/>
      <c r="V31" s="104"/>
      <c r="W31" s="104" t="s">
        <v>136</v>
      </c>
      <c r="X31" s="107"/>
    </row>
    <row r="32" spans="2:37" x14ac:dyDescent="0.25">
      <c r="B32" s="102">
        <v>23</v>
      </c>
      <c r="C32" s="103" t="s">
        <v>135</v>
      </c>
      <c r="D32" s="64">
        <v>950</v>
      </c>
      <c r="E32" s="104">
        <v>5</v>
      </c>
      <c r="F32" s="64" t="s">
        <v>138</v>
      </c>
      <c r="G32" s="64" t="s">
        <v>139</v>
      </c>
      <c r="H32" s="105"/>
      <c r="I32" s="104"/>
      <c r="J32" s="64" t="s">
        <v>133</v>
      </c>
      <c r="K32" s="64"/>
      <c r="L32" s="104">
        <v>442</v>
      </c>
      <c r="M32" s="106"/>
      <c r="N32" s="106"/>
      <c r="O32" s="104"/>
      <c r="P32" s="104"/>
      <c r="Q32" s="104"/>
      <c r="R32" s="104"/>
      <c r="S32" s="104"/>
      <c r="T32" s="104"/>
      <c r="U32" s="104"/>
      <c r="V32" s="104"/>
      <c r="W32" s="104" t="s">
        <v>136</v>
      </c>
      <c r="X32" s="107"/>
    </row>
    <row r="33" spans="2:24" x14ac:dyDescent="0.25">
      <c r="B33" s="102">
        <v>24</v>
      </c>
      <c r="C33" s="103" t="s">
        <v>135</v>
      </c>
      <c r="D33" s="64">
        <v>950</v>
      </c>
      <c r="E33" s="104">
        <v>10</v>
      </c>
      <c r="F33" s="64" t="s">
        <v>138</v>
      </c>
      <c r="G33" s="64" t="s">
        <v>139</v>
      </c>
      <c r="H33" s="105"/>
      <c r="I33" s="104"/>
      <c r="J33" s="104">
        <v>288</v>
      </c>
      <c r="K33" s="104"/>
      <c r="L33" s="104">
        <v>417</v>
      </c>
      <c r="M33" s="106"/>
      <c r="N33" s="106"/>
      <c r="O33" s="104"/>
      <c r="P33" s="104"/>
      <c r="Q33" s="104"/>
      <c r="R33" s="104"/>
      <c r="S33" s="104"/>
      <c r="T33" s="104"/>
      <c r="U33" s="104"/>
      <c r="V33" s="104"/>
      <c r="W33" s="104" t="s">
        <v>136</v>
      </c>
      <c r="X33" s="107"/>
    </row>
    <row r="34" spans="2:24" ht="15.75" thickBot="1" x14ac:dyDescent="0.3">
      <c r="B34" s="108">
        <v>25</v>
      </c>
      <c r="C34" s="109" t="s">
        <v>135</v>
      </c>
      <c r="D34" s="110">
        <v>950</v>
      </c>
      <c r="E34" s="111">
        <v>20</v>
      </c>
      <c r="F34" s="110" t="s">
        <v>138</v>
      </c>
      <c r="G34" s="110" t="s">
        <v>139</v>
      </c>
      <c r="H34" s="112"/>
      <c r="I34" s="111"/>
      <c r="J34" s="111">
        <v>236</v>
      </c>
      <c r="K34" s="111"/>
      <c r="L34" s="111">
        <v>349</v>
      </c>
      <c r="M34" s="113"/>
      <c r="N34" s="113"/>
      <c r="O34" s="111"/>
      <c r="P34" s="111"/>
      <c r="Q34" s="111"/>
      <c r="R34" s="111"/>
      <c r="S34" s="111"/>
      <c r="T34" s="111"/>
      <c r="U34" s="111"/>
      <c r="V34" s="111"/>
      <c r="W34" s="111" t="s">
        <v>136</v>
      </c>
      <c r="X34" s="114"/>
    </row>
    <row r="35" spans="2:24" x14ac:dyDescent="0.25">
      <c r="B35" s="94">
        <v>26</v>
      </c>
      <c r="C35" s="95" t="s">
        <v>140</v>
      </c>
      <c r="D35" s="96">
        <v>25</v>
      </c>
      <c r="E35" s="97"/>
      <c r="F35" s="96"/>
      <c r="G35" s="96"/>
      <c r="H35" s="98"/>
      <c r="I35" s="97">
        <v>3.32</v>
      </c>
      <c r="J35" s="97">
        <v>2.19</v>
      </c>
      <c r="K35" s="97">
        <v>0.36</v>
      </c>
      <c r="L35" s="97"/>
      <c r="M35" s="99">
        <v>9.9999999999999995E-7</v>
      </c>
      <c r="N35" s="99">
        <v>1.0499999999999999E-4</v>
      </c>
      <c r="O35" s="97">
        <v>51.4</v>
      </c>
      <c r="P35" s="97">
        <v>4</v>
      </c>
      <c r="Q35" s="97">
        <v>43.24</v>
      </c>
      <c r="R35" s="97">
        <v>1.33</v>
      </c>
      <c r="S35" s="97"/>
      <c r="T35" s="97"/>
      <c r="U35" s="97"/>
      <c r="V35" s="97"/>
      <c r="W35" s="97" t="s">
        <v>141</v>
      </c>
      <c r="X35" s="101"/>
    </row>
    <row r="36" spans="2:24" x14ac:dyDescent="0.25">
      <c r="B36" s="102">
        <v>27</v>
      </c>
      <c r="C36" s="103" t="s">
        <v>140</v>
      </c>
      <c r="D36" s="64">
        <v>250</v>
      </c>
      <c r="E36" s="104"/>
      <c r="F36" s="64">
        <v>30</v>
      </c>
      <c r="G36" s="64" t="s">
        <v>139</v>
      </c>
      <c r="H36" s="105">
        <v>66.5</v>
      </c>
      <c r="I36" s="104">
        <v>3.65</v>
      </c>
      <c r="J36" s="104">
        <v>3.02</v>
      </c>
      <c r="K36" s="104">
        <v>0.81</v>
      </c>
      <c r="L36" s="104"/>
      <c r="M36" s="106">
        <v>3.0000000000000001E-6</v>
      </c>
      <c r="N36" s="106">
        <v>1.1999999999999999E-4</v>
      </c>
      <c r="O36" s="104">
        <v>59.56</v>
      </c>
      <c r="P36" s="104">
        <v>5.7</v>
      </c>
      <c r="Q36" s="104">
        <v>33.659999999999997</v>
      </c>
      <c r="R36" s="104">
        <v>1</v>
      </c>
      <c r="S36" s="104"/>
      <c r="T36" s="104"/>
      <c r="U36" s="104"/>
      <c r="V36" s="104"/>
      <c r="W36" s="104" t="s">
        <v>141</v>
      </c>
      <c r="X36" s="107"/>
    </row>
    <row r="37" spans="2:24" x14ac:dyDescent="0.25">
      <c r="B37" s="102">
        <v>28</v>
      </c>
      <c r="C37" s="103" t="s">
        <v>140</v>
      </c>
      <c r="D37" s="64">
        <v>350</v>
      </c>
      <c r="E37" s="104"/>
      <c r="F37" s="64">
        <v>30</v>
      </c>
      <c r="G37" s="64" t="s">
        <v>139</v>
      </c>
      <c r="H37" s="105">
        <v>35</v>
      </c>
      <c r="I37" s="104">
        <v>6.35</v>
      </c>
      <c r="J37" s="104">
        <v>4.2699999999999996</v>
      </c>
      <c r="K37" s="104">
        <v>1.7</v>
      </c>
      <c r="L37" s="104"/>
      <c r="M37" s="106">
        <v>6.9999999999999999E-6</v>
      </c>
      <c r="N37" s="106">
        <v>8.4000000000000009E-5</v>
      </c>
      <c r="O37" s="104">
        <v>77.55</v>
      </c>
      <c r="P37" s="104">
        <v>4.1900000000000004</v>
      </c>
      <c r="Q37" s="104">
        <v>16.739999999999998</v>
      </c>
      <c r="R37" s="104">
        <v>1.41</v>
      </c>
      <c r="S37" s="104"/>
      <c r="T37" s="104"/>
      <c r="U37" s="104"/>
      <c r="V37" s="104"/>
      <c r="W37" s="104" t="s">
        <v>141</v>
      </c>
      <c r="X37" s="107"/>
    </row>
    <row r="38" spans="2:24" x14ac:dyDescent="0.25">
      <c r="B38" s="102">
        <v>29</v>
      </c>
      <c r="C38" s="103" t="s">
        <v>140</v>
      </c>
      <c r="D38" s="64">
        <v>450</v>
      </c>
      <c r="E38" s="104"/>
      <c r="F38" s="64">
        <v>30</v>
      </c>
      <c r="G38" s="64" t="s">
        <v>139</v>
      </c>
      <c r="H38" s="105">
        <v>31</v>
      </c>
      <c r="I38" s="104">
        <v>7.56</v>
      </c>
      <c r="J38" s="104">
        <v>7.96</v>
      </c>
      <c r="K38" s="104">
        <v>2.19</v>
      </c>
      <c r="L38" s="104"/>
      <c r="M38" s="106">
        <v>8.9999999999999985E-6</v>
      </c>
      <c r="N38" s="106">
        <v>1.4000000000000001E-4</v>
      </c>
      <c r="O38" s="104">
        <v>86.1</v>
      </c>
      <c r="P38" s="104">
        <v>3.03</v>
      </c>
      <c r="Q38" s="104">
        <v>9.4</v>
      </c>
      <c r="R38" s="104">
        <v>1.33</v>
      </c>
      <c r="S38" s="104"/>
      <c r="T38" s="104"/>
      <c r="U38" s="104"/>
      <c r="V38" s="104"/>
      <c r="W38" s="104" t="s">
        <v>141</v>
      </c>
      <c r="X38" s="107"/>
    </row>
    <row r="39" spans="2:24" x14ac:dyDescent="0.25">
      <c r="B39" s="102">
        <v>30</v>
      </c>
      <c r="C39" s="103" t="s">
        <v>140</v>
      </c>
      <c r="D39" s="64">
        <v>550</v>
      </c>
      <c r="E39" s="104"/>
      <c r="F39" s="64">
        <v>30</v>
      </c>
      <c r="G39" s="64" t="s">
        <v>139</v>
      </c>
      <c r="H39" s="105">
        <v>27</v>
      </c>
      <c r="I39" s="104">
        <v>8.42</v>
      </c>
      <c r="J39" s="104">
        <v>122.92</v>
      </c>
      <c r="K39" s="104">
        <v>87.46</v>
      </c>
      <c r="L39" s="104"/>
      <c r="M39" s="106">
        <v>4.0100000000000004E-4</v>
      </c>
      <c r="N39" s="106">
        <v>6.8300000000000001E-4</v>
      </c>
      <c r="O39" s="104">
        <v>90.26</v>
      </c>
      <c r="P39" s="104">
        <v>2.14</v>
      </c>
      <c r="Q39" s="104">
        <v>6.12</v>
      </c>
      <c r="R39" s="104">
        <v>1.31</v>
      </c>
      <c r="S39" s="104"/>
      <c r="T39" s="104"/>
      <c r="U39" s="104"/>
      <c r="V39" s="104"/>
      <c r="W39" s="104" t="s">
        <v>141</v>
      </c>
      <c r="X39" s="107"/>
    </row>
    <row r="40" spans="2:24" x14ac:dyDescent="0.25">
      <c r="B40" s="102">
        <v>31</v>
      </c>
      <c r="C40" s="103" t="s">
        <v>140</v>
      </c>
      <c r="D40" s="64">
        <v>650</v>
      </c>
      <c r="E40" s="104"/>
      <c r="F40" s="64">
        <v>30</v>
      </c>
      <c r="G40" s="64" t="s">
        <v>139</v>
      </c>
      <c r="H40" s="105">
        <v>26.73</v>
      </c>
      <c r="I40" s="104">
        <v>8.33</v>
      </c>
      <c r="J40" s="104">
        <v>224.12</v>
      </c>
      <c r="K40" s="104">
        <v>190.89</v>
      </c>
      <c r="L40" s="104"/>
      <c r="M40" s="106">
        <v>8.8699999999999998E-4</v>
      </c>
      <c r="N40" s="106">
        <v>1.1950000000000001E-3</v>
      </c>
      <c r="O40" s="104">
        <v>91.62</v>
      </c>
      <c r="P40" s="104">
        <v>1.19</v>
      </c>
      <c r="Q40" s="104">
        <v>5.84</v>
      </c>
      <c r="R40" s="104">
        <v>1.17</v>
      </c>
      <c r="S40" s="104"/>
      <c r="T40" s="104"/>
      <c r="U40" s="104"/>
      <c r="V40" s="104"/>
      <c r="W40" s="104" t="s">
        <v>141</v>
      </c>
      <c r="X40" s="107"/>
    </row>
    <row r="41" spans="2:24" x14ac:dyDescent="0.25">
      <c r="B41" s="102">
        <v>32</v>
      </c>
      <c r="C41" s="103" t="s">
        <v>140</v>
      </c>
      <c r="D41" s="64">
        <v>750</v>
      </c>
      <c r="E41" s="104"/>
      <c r="F41" s="64">
        <v>30</v>
      </c>
      <c r="G41" s="64" t="s">
        <v>139</v>
      </c>
      <c r="H41" s="105">
        <v>25</v>
      </c>
      <c r="I41" s="104">
        <v>7.95</v>
      </c>
      <c r="J41" s="104">
        <v>94.88</v>
      </c>
      <c r="K41" s="104">
        <v>81.41</v>
      </c>
      <c r="L41" s="104"/>
      <c r="M41" s="106">
        <v>3.7599999999999998E-4</v>
      </c>
      <c r="N41" s="106">
        <v>5.4100000000000003E-4</v>
      </c>
      <c r="O41" s="104">
        <v>91.88</v>
      </c>
      <c r="P41" s="104">
        <v>1.2</v>
      </c>
      <c r="Q41" s="104">
        <v>5.39</v>
      </c>
      <c r="R41" s="104">
        <v>1.31</v>
      </c>
      <c r="S41" s="104"/>
      <c r="T41" s="104"/>
      <c r="U41" s="104"/>
      <c r="V41" s="104"/>
      <c r="W41" s="104" t="s">
        <v>141</v>
      </c>
      <c r="X41" s="107"/>
    </row>
    <row r="42" spans="2:24" x14ac:dyDescent="0.25">
      <c r="B42" s="102">
        <v>33</v>
      </c>
      <c r="C42" s="103" t="s">
        <v>140</v>
      </c>
      <c r="D42" s="64">
        <v>850</v>
      </c>
      <c r="E42" s="104"/>
      <c r="F42" s="64">
        <v>30</v>
      </c>
      <c r="G42" s="64" t="s">
        <v>139</v>
      </c>
      <c r="H42" s="105">
        <v>24</v>
      </c>
      <c r="I42" s="104">
        <v>8.36</v>
      </c>
      <c r="J42" s="104">
        <v>14.33</v>
      </c>
      <c r="K42" s="104">
        <v>10.42</v>
      </c>
      <c r="L42" s="104"/>
      <c r="M42" s="106">
        <v>4.6999999999999997E-5</v>
      </c>
      <c r="N42" s="106">
        <v>1.6100000000000001E-4</v>
      </c>
      <c r="O42" s="104">
        <v>92.14</v>
      </c>
      <c r="P42" s="104">
        <v>0.86</v>
      </c>
      <c r="Q42" s="104">
        <v>5.66</v>
      </c>
      <c r="R42" s="104">
        <v>1</v>
      </c>
      <c r="S42" s="104"/>
      <c r="T42" s="104"/>
      <c r="U42" s="104"/>
      <c r="V42" s="104"/>
      <c r="W42" s="104" t="s">
        <v>141</v>
      </c>
      <c r="X42" s="107"/>
    </row>
    <row r="43" spans="2:24" ht="15.75" thickBot="1" x14ac:dyDescent="0.3">
      <c r="B43" s="108">
        <v>34</v>
      </c>
      <c r="C43" s="109" t="s">
        <v>140</v>
      </c>
      <c r="D43" s="110">
        <v>950</v>
      </c>
      <c r="E43" s="111"/>
      <c r="F43" s="110">
        <v>30</v>
      </c>
      <c r="G43" s="110" t="s">
        <v>139</v>
      </c>
      <c r="H43" s="112">
        <v>23</v>
      </c>
      <c r="I43" s="111">
        <v>8.39</v>
      </c>
      <c r="J43" s="111">
        <v>10.83</v>
      </c>
      <c r="K43" s="111">
        <v>7.12</v>
      </c>
      <c r="L43" s="111"/>
      <c r="M43" s="113">
        <v>3.1999999999999999E-5</v>
      </c>
      <c r="N43" s="113">
        <v>1.47E-4</v>
      </c>
      <c r="O43" s="111">
        <v>92.85</v>
      </c>
      <c r="P43" s="111">
        <v>0.63</v>
      </c>
      <c r="Q43" s="111">
        <v>5.24</v>
      </c>
      <c r="R43" s="111">
        <v>0.87</v>
      </c>
      <c r="S43" s="111"/>
      <c r="T43" s="111"/>
      <c r="U43" s="111"/>
      <c r="V43" s="111"/>
      <c r="W43" s="111" t="s">
        <v>141</v>
      </c>
      <c r="X43" s="114"/>
    </row>
    <row r="44" spans="2:24" x14ac:dyDescent="0.25">
      <c r="B44" s="94">
        <v>35</v>
      </c>
      <c r="C44" s="95" t="s">
        <v>142</v>
      </c>
      <c r="D44" s="96">
        <v>25</v>
      </c>
      <c r="E44" s="97"/>
      <c r="F44" s="96"/>
      <c r="G44" s="96"/>
      <c r="H44" s="98"/>
      <c r="I44" s="96">
        <v>5.7</v>
      </c>
      <c r="J44" s="97">
        <v>1.72</v>
      </c>
      <c r="K44" s="97"/>
      <c r="L44" s="97"/>
      <c r="M44" s="99">
        <v>7.7499999999999997E-4</v>
      </c>
      <c r="N44" s="96">
        <v>8.3999999999999995E-3</v>
      </c>
      <c r="O44" s="97">
        <v>49.27</v>
      </c>
      <c r="P44" s="97">
        <v>6.55</v>
      </c>
      <c r="Q44" s="97">
        <v>42.62</v>
      </c>
      <c r="R44" s="96">
        <v>1.56</v>
      </c>
      <c r="S44" s="97"/>
      <c r="T44" s="97"/>
      <c r="U44" s="97"/>
      <c r="V44" s="97"/>
      <c r="W44" s="97" t="s">
        <v>143</v>
      </c>
      <c r="X44" s="101"/>
    </row>
    <row r="45" spans="2:24" x14ac:dyDescent="0.25">
      <c r="B45" s="102">
        <v>36</v>
      </c>
      <c r="C45" s="103" t="s">
        <v>142</v>
      </c>
      <c r="D45" s="104">
        <v>600</v>
      </c>
      <c r="E45" s="104"/>
      <c r="F45" s="64"/>
      <c r="G45" s="64" t="s">
        <v>139</v>
      </c>
      <c r="H45" s="105"/>
      <c r="I45" s="104"/>
      <c r="J45" s="64">
        <v>12.99</v>
      </c>
      <c r="K45" s="104"/>
      <c r="L45" s="104"/>
      <c r="M45" s="104">
        <v>6.1999999999999998E-3</v>
      </c>
      <c r="N45" s="64">
        <v>2.0199999999999999E-2</v>
      </c>
      <c r="O45" s="104">
        <v>88.78</v>
      </c>
      <c r="P45" s="104">
        <v>2.38</v>
      </c>
      <c r="Q45" s="104">
        <v>7.13</v>
      </c>
      <c r="R45" s="104">
        <v>1.71</v>
      </c>
      <c r="S45" s="104"/>
      <c r="T45" s="104"/>
      <c r="U45" s="104"/>
      <c r="V45" s="104"/>
      <c r="W45" s="104" t="s">
        <v>143</v>
      </c>
      <c r="X45" s="107"/>
    </row>
    <row r="46" spans="2:24" x14ac:dyDescent="0.25">
      <c r="B46" s="102">
        <v>37</v>
      </c>
      <c r="C46" s="103" t="s">
        <v>142</v>
      </c>
      <c r="D46" s="104">
        <v>700</v>
      </c>
      <c r="E46" s="104"/>
      <c r="F46" s="64"/>
      <c r="G46" s="64" t="s">
        <v>139</v>
      </c>
      <c r="H46" s="105"/>
      <c r="I46" s="104"/>
      <c r="J46" s="64">
        <v>9.32</v>
      </c>
      <c r="K46" s="104"/>
      <c r="L46" s="104"/>
      <c r="M46" s="104">
        <v>4.8999999999999998E-3</v>
      </c>
      <c r="N46" s="64">
        <v>1.7899999999999999E-2</v>
      </c>
      <c r="O46" s="104">
        <v>93</v>
      </c>
      <c r="P46" s="104">
        <v>1.65</v>
      </c>
      <c r="Q46" s="104">
        <v>3.88</v>
      </c>
      <c r="R46" s="104">
        <v>1.48</v>
      </c>
      <c r="S46" s="104"/>
      <c r="T46" s="104"/>
      <c r="U46" s="104"/>
      <c r="V46" s="104"/>
      <c r="W46" s="104" t="s">
        <v>143</v>
      </c>
      <c r="X46" s="107"/>
    </row>
    <row r="47" spans="2:24" x14ac:dyDescent="0.25">
      <c r="B47" s="102">
        <v>38</v>
      </c>
      <c r="C47" s="103" t="s">
        <v>142</v>
      </c>
      <c r="D47" s="104">
        <v>800</v>
      </c>
      <c r="E47" s="104"/>
      <c r="F47" s="64"/>
      <c r="G47" s="64" t="s">
        <v>139</v>
      </c>
      <c r="H47" s="105"/>
      <c r="I47" s="104"/>
      <c r="J47" s="64">
        <v>48.63</v>
      </c>
      <c r="K47" s="104"/>
      <c r="L47" s="104"/>
      <c r="M47" s="104">
        <v>2.2800000000000001E-2</v>
      </c>
      <c r="N47" s="64">
        <v>4.6199999999999998E-2</v>
      </c>
      <c r="O47" s="104">
        <v>94.28</v>
      </c>
      <c r="P47" s="104">
        <v>1.63</v>
      </c>
      <c r="Q47" s="104">
        <v>2.79</v>
      </c>
      <c r="R47" s="104">
        <v>1.3</v>
      </c>
      <c r="S47" s="104"/>
      <c r="T47" s="64"/>
      <c r="U47" s="64"/>
      <c r="V47" s="104"/>
      <c r="W47" s="104" t="s">
        <v>143</v>
      </c>
      <c r="X47" s="107"/>
    </row>
    <row r="48" spans="2:24" x14ac:dyDescent="0.25">
      <c r="B48" s="102">
        <v>39</v>
      </c>
      <c r="C48" s="103" t="s">
        <v>142</v>
      </c>
      <c r="D48" s="104">
        <v>900</v>
      </c>
      <c r="E48" s="104"/>
      <c r="F48" s="64"/>
      <c r="G48" s="64" t="s">
        <v>139</v>
      </c>
      <c r="H48" s="105"/>
      <c r="I48" s="104"/>
      <c r="J48" s="64">
        <v>81.63</v>
      </c>
      <c r="K48" s="104"/>
      <c r="L48" s="104"/>
      <c r="M48" s="104">
        <v>3.78E-2</v>
      </c>
      <c r="N48" s="64">
        <v>8.2699999999999996E-2</v>
      </c>
      <c r="O48" s="104">
        <v>94.81</v>
      </c>
      <c r="P48" s="104">
        <v>1.44</v>
      </c>
      <c r="Q48" s="104">
        <v>2.86</v>
      </c>
      <c r="R48" s="104">
        <v>0.89</v>
      </c>
      <c r="S48" s="104"/>
      <c r="T48" s="64"/>
      <c r="U48" s="64"/>
      <c r="V48" s="104"/>
      <c r="W48" s="104" t="s">
        <v>143</v>
      </c>
      <c r="X48" s="107"/>
    </row>
    <row r="49" spans="2:24" x14ac:dyDescent="0.25">
      <c r="B49" s="102">
        <v>40</v>
      </c>
      <c r="C49" s="103" t="s">
        <v>142</v>
      </c>
      <c r="D49" s="104">
        <v>1000</v>
      </c>
      <c r="E49" s="104"/>
      <c r="F49" s="64"/>
      <c r="G49" s="64" t="s">
        <v>139</v>
      </c>
      <c r="H49" s="105"/>
      <c r="I49" s="104"/>
      <c r="J49" s="64">
        <v>78.790000000000006</v>
      </c>
      <c r="K49" s="104"/>
      <c r="L49" s="104"/>
      <c r="M49" s="104">
        <v>3.6700000000000003E-2</v>
      </c>
      <c r="N49" s="64">
        <v>8.3000000000000004E-2</v>
      </c>
      <c r="O49" s="104">
        <v>96.94</v>
      </c>
      <c r="P49" s="104">
        <v>1.22</v>
      </c>
      <c r="Q49" s="104">
        <v>1.03</v>
      </c>
      <c r="R49" s="104">
        <v>0.81</v>
      </c>
      <c r="S49" s="104"/>
      <c r="T49" s="64"/>
      <c r="U49" s="64"/>
      <c r="V49" s="104"/>
      <c r="W49" s="104" t="s">
        <v>143</v>
      </c>
      <c r="X49" s="107"/>
    </row>
    <row r="50" spans="2:24" x14ac:dyDescent="0.25">
      <c r="B50" s="102">
        <v>41</v>
      </c>
      <c r="C50" s="103" t="s">
        <v>144</v>
      </c>
      <c r="D50" s="64">
        <v>25</v>
      </c>
      <c r="E50" s="104"/>
      <c r="F50" s="64"/>
      <c r="G50" s="64"/>
      <c r="H50" s="105"/>
      <c r="I50" s="64">
        <v>14.11</v>
      </c>
      <c r="J50" s="64">
        <v>1.51</v>
      </c>
      <c r="K50" s="104"/>
      <c r="L50" s="104"/>
      <c r="M50" s="106">
        <v>6.9200000000000002E-4</v>
      </c>
      <c r="N50" s="64">
        <v>8.6E-3</v>
      </c>
      <c r="O50" s="104">
        <v>47.5</v>
      </c>
      <c r="P50" s="104">
        <v>6.55</v>
      </c>
      <c r="Q50" s="104">
        <v>44.88</v>
      </c>
      <c r="R50" s="104">
        <v>1.07</v>
      </c>
      <c r="S50" s="104"/>
      <c r="T50" s="64"/>
      <c r="U50" s="64"/>
      <c r="V50" s="104"/>
      <c r="W50" s="104" t="s">
        <v>143</v>
      </c>
      <c r="X50" s="107"/>
    </row>
    <row r="51" spans="2:24" x14ac:dyDescent="0.25">
      <c r="B51" s="102">
        <v>42</v>
      </c>
      <c r="C51" s="103" t="s">
        <v>144</v>
      </c>
      <c r="D51" s="104">
        <v>600</v>
      </c>
      <c r="E51" s="104"/>
      <c r="F51" s="64"/>
      <c r="G51" s="64" t="s">
        <v>139</v>
      </c>
      <c r="H51" s="105"/>
      <c r="I51" s="104"/>
      <c r="J51" s="64">
        <v>4.76</v>
      </c>
      <c r="K51" s="104"/>
      <c r="L51" s="104"/>
      <c r="M51" s="104">
        <v>2.3E-3</v>
      </c>
      <c r="N51" s="64">
        <v>2.23E-2</v>
      </c>
      <c r="O51" s="104">
        <v>82.66</v>
      </c>
      <c r="P51" s="104">
        <v>0.61</v>
      </c>
      <c r="Q51" s="104">
        <v>15.45</v>
      </c>
      <c r="R51" s="104">
        <v>1.29</v>
      </c>
      <c r="S51" s="104"/>
      <c r="T51" s="64"/>
      <c r="U51" s="64"/>
      <c r="V51" s="104"/>
      <c r="W51" s="104" t="s">
        <v>143</v>
      </c>
      <c r="X51" s="107"/>
    </row>
    <row r="52" spans="2:24" x14ac:dyDescent="0.25">
      <c r="B52" s="102">
        <v>43</v>
      </c>
      <c r="C52" s="103" t="s">
        <v>144</v>
      </c>
      <c r="D52" s="104">
        <v>700</v>
      </c>
      <c r="E52" s="104"/>
      <c r="F52" s="64"/>
      <c r="G52" s="64" t="s">
        <v>139</v>
      </c>
      <c r="H52" s="105"/>
      <c r="I52" s="104"/>
      <c r="J52" s="64">
        <v>11.53</v>
      </c>
      <c r="K52" s="104"/>
      <c r="L52" s="104"/>
      <c r="M52" s="104">
        <v>5.4000000000000003E-3</v>
      </c>
      <c r="N52" s="64">
        <v>3.1E-2</v>
      </c>
      <c r="O52" s="104">
        <v>83.88</v>
      </c>
      <c r="P52" s="104">
        <v>0.52</v>
      </c>
      <c r="Q52" s="104">
        <v>14.28</v>
      </c>
      <c r="R52" s="104">
        <v>1.32</v>
      </c>
      <c r="S52" s="104"/>
      <c r="T52" s="64"/>
      <c r="U52" s="64"/>
      <c r="V52" s="104"/>
      <c r="W52" s="104" t="s">
        <v>143</v>
      </c>
      <c r="X52" s="107"/>
    </row>
    <row r="53" spans="2:24" x14ac:dyDescent="0.25">
      <c r="B53" s="102">
        <v>44</v>
      </c>
      <c r="C53" s="103" t="s">
        <v>144</v>
      </c>
      <c r="D53" s="104">
        <v>800</v>
      </c>
      <c r="E53" s="104"/>
      <c r="F53" s="64"/>
      <c r="G53" s="64" t="s">
        <v>139</v>
      </c>
      <c r="H53" s="105"/>
      <c r="I53" s="104"/>
      <c r="J53" s="64">
        <v>16.12</v>
      </c>
      <c r="K53" s="104"/>
      <c r="L53" s="104"/>
      <c r="M53" s="104">
        <v>7.6E-3</v>
      </c>
      <c r="N53" s="64">
        <v>3.4500000000000003E-2</v>
      </c>
      <c r="O53" s="104">
        <v>87.72</v>
      </c>
      <c r="P53" s="104">
        <v>0.49</v>
      </c>
      <c r="Q53" s="104">
        <v>10.37</v>
      </c>
      <c r="R53" s="104">
        <v>1.42</v>
      </c>
      <c r="S53" s="104"/>
      <c r="T53" s="64"/>
      <c r="U53" s="64"/>
      <c r="V53" s="104"/>
      <c r="W53" s="104" t="s">
        <v>143</v>
      </c>
      <c r="X53" s="107"/>
    </row>
    <row r="54" spans="2:24" x14ac:dyDescent="0.25">
      <c r="B54" s="102">
        <v>45</v>
      </c>
      <c r="C54" s="103" t="s">
        <v>144</v>
      </c>
      <c r="D54" s="104">
        <v>900</v>
      </c>
      <c r="E54" s="104"/>
      <c r="F54" s="64"/>
      <c r="G54" s="64" t="s">
        <v>139</v>
      </c>
      <c r="H54" s="105"/>
      <c r="I54" s="104"/>
      <c r="J54" s="64">
        <v>30.94</v>
      </c>
      <c r="K54" s="104"/>
      <c r="L54" s="104"/>
      <c r="M54" s="104">
        <v>1.44E-2</v>
      </c>
      <c r="N54" s="64">
        <v>4.4499999999999998E-2</v>
      </c>
      <c r="O54" s="104">
        <v>92.03</v>
      </c>
      <c r="P54" s="104">
        <v>0.48</v>
      </c>
      <c r="Q54" s="104">
        <v>6.07</v>
      </c>
      <c r="R54" s="104">
        <v>1.41</v>
      </c>
      <c r="S54" s="104"/>
      <c r="T54" s="64"/>
      <c r="U54" s="104"/>
      <c r="V54" s="104"/>
      <c r="W54" s="104" t="s">
        <v>143</v>
      </c>
      <c r="X54" s="107"/>
    </row>
    <row r="55" spans="2:24" x14ac:dyDescent="0.25">
      <c r="B55" s="102">
        <v>46</v>
      </c>
      <c r="C55" s="103" t="s">
        <v>144</v>
      </c>
      <c r="D55" s="104">
        <v>1000</v>
      </c>
      <c r="E55" s="104"/>
      <c r="F55" s="64"/>
      <c r="G55" s="64" t="s">
        <v>139</v>
      </c>
      <c r="H55" s="105"/>
      <c r="I55" s="104"/>
      <c r="J55" s="64">
        <v>26.18</v>
      </c>
      <c r="K55" s="104"/>
      <c r="L55" s="104"/>
      <c r="M55" s="104">
        <v>1.2200000000000001E-2</v>
      </c>
      <c r="N55" s="64">
        <v>4.41E-2</v>
      </c>
      <c r="O55" s="104">
        <v>95.83</v>
      </c>
      <c r="P55" s="104">
        <v>0.52</v>
      </c>
      <c r="Q55" s="104">
        <v>2.19</v>
      </c>
      <c r="R55" s="104">
        <v>1.46</v>
      </c>
      <c r="S55" s="104"/>
      <c r="T55" s="64"/>
      <c r="U55" s="64"/>
      <c r="V55" s="104"/>
      <c r="W55" s="104" t="s">
        <v>143</v>
      </c>
      <c r="X55" s="107"/>
    </row>
    <row r="56" spans="2:24" x14ac:dyDescent="0.25">
      <c r="B56" s="102">
        <v>47</v>
      </c>
      <c r="C56" s="103" t="s">
        <v>145</v>
      </c>
      <c r="D56" s="64">
        <v>25</v>
      </c>
      <c r="E56" s="104"/>
      <c r="F56" s="64"/>
      <c r="G56" s="64"/>
      <c r="H56" s="105"/>
      <c r="I56" s="104">
        <v>2.7</v>
      </c>
      <c r="J56" s="64">
        <v>1.5</v>
      </c>
      <c r="K56" s="104"/>
      <c r="L56" s="104"/>
      <c r="M56" s="106">
        <v>6.8599999999999998E-4</v>
      </c>
      <c r="N56" s="104">
        <v>7.1000000000000004E-3</v>
      </c>
      <c r="O56" s="104">
        <v>49.35</v>
      </c>
      <c r="P56" s="104">
        <v>6.29</v>
      </c>
      <c r="Q56" s="104">
        <v>43.52</v>
      </c>
      <c r="R56" s="104">
        <v>0.84</v>
      </c>
      <c r="S56" s="104"/>
      <c r="T56" s="64"/>
      <c r="U56" s="64"/>
      <c r="V56" s="104"/>
      <c r="W56" s="104" t="s">
        <v>143</v>
      </c>
      <c r="X56" s="107"/>
    </row>
    <row r="57" spans="2:24" x14ac:dyDescent="0.25">
      <c r="B57" s="102">
        <v>48</v>
      </c>
      <c r="C57" s="103" t="s">
        <v>145</v>
      </c>
      <c r="D57" s="104">
        <v>700</v>
      </c>
      <c r="E57" s="104"/>
      <c r="F57" s="64"/>
      <c r="G57" s="64" t="s">
        <v>139</v>
      </c>
      <c r="H57" s="105"/>
      <c r="I57" s="104"/>
      <c r="J57" s="64">
        <v>17.29</v>
      </c>
      <c r="K57" s="104"/>
      <c r="L57" s="104"/>
      <c r="M57" s="104">
        <v>8.5000000000000006E-3</v>
      </c>
      <c r="N57" s="64">
        <v>2.23E-2</v>
      </c>
      <c r="O57" s="104"/>
      <c r="P57" s="104"/>
      <c r="Q57" s="104"/>
      <c r="R57" s="64"/>
      <c r="S57" s="104"/>
      <c r="T57" s="64"/>
      <c r="U57" s="64"/>
      <c r="V57" s="104"/>
      <c r="W57" s="104" t="s">
        <v>143</v>
      </c>
      <c r="X57" s="107"/>
    </row>
    <row r="58" spans="2:24" x14ac:dyDescent="0.25">
      <c r="B58" s="102">
        <v>49</v>
      </c>
      <c r="C58" s="103" t="s">
        <v>145</v>
      </c>
      <c r="D58" s="104">
        <v>800</v>
      </c>
      <c r="E58" s="104"/>
      <c r="F58" s="64"/>
      <c r="G58" s="64" t="s">
        <v>139</v>
      </c>
      <c r="H58" s="105"/>
      <c r="I58" s="104"/>
      <c r="J58" s="64">
        <v>39.869999999999997</v>
      </c>
      <c r="K58" s="104"/>
      <c r="L58" s="104"/>
      <c r="M58" s="104">
        <v>1.8700000000000001E-2</v>
      </c>
      <c r="N58" s="64">
        <v>3.9199999999999999E-2</v>
      </c>
      <c r="O58" s="104"/>
      <c r="P58" s="104"/>
      <c r="Q58" s="104"/>
      <c r="R58" s="64"/>
      <c r="S58" s="104"/>
      <c r="T58" s="104"/>
      <c r="U58" s="104"/>
      <c r="V58" s="104"/>
      <c r="W58" s="104" t="s">
        <v>143</v>
      </c>
      <c r="X58" s="107"/>
    </row>
    <row r="59" spans="2:24" x14ac:dyDescent="0.25">
      <c r="B59" s="102">
        <v>50</v>
      </c>
      <c r="C59" s="103" t="s">
        <v>145</v>
      </c>
      <c r="D59" s="104">
        <v>900</v>
      </c>
      <c r="E59" s="104"/>
      <c r="F59" s="64"/>
      <c r="G59" s="64" t="s">
        <v>139</v>
      </c>
      <c r="H59" s="105"/>
      <c r="I59" s="104"/>
      <c r="J59" s="64">
        <v>66.52</v>
      </c>
      <c r="K59" s="104"/>
      <c r="L59" s="104"/>
      <c r="M59" s="104">
        <v>3.0599999999999999E-2</v>
      </c>
      <c r="N59" s="64">
        <v>6.9000000000000006E-2</v>
      </c>
      <c r="O59" s="104"/>
      <c r="P59" s="104"/>
      <c r="Q59" s="104"/>
      <c r="R59" s="64"/>
      <c r="S59" s="104"/>
      <c r="T59" s="64"/>
      <c r="U59" s="64"/>
      <c r="V59" s="104"/>
      <c r="W59" s="104" t="s">
        <v>143</v>
      </c>
      <c r="X59" s="107"/>
    </row>
    <row r="60" spans="2:24" ht="15.75" thickBot="1" x14ac:dyDescent="0.3">
      <c r="B60" s="108">
        <v>51</v>
      </c>
      <c r="C60" s="109" t="s">
        <v>145</v>
      </c>
      <c r="D60" s="111">
        <v>1000</v>
      </c>
      <c r="E60" s="111"/>
      <c r="F60" s="110"/>
      <c r="G60" s="110" t="s">
        <v>139</v>
      </c>
      <c r="H60" s="112"/>
      <c r="I60" s="111"/>
      <c r="J60" s="110">
        <v>49.79</v>
      </c>
      <c r="K60" s="111"/>
      <c r="L60" s="111"/>
      <c r="M60" s="111">
        <v>2.3E-2</v>
      </c>
      <c r="N60" s="110">
        <v>5.9799999999999999E-2</v>
      </c>
      <c r="O60" s="111"/>
      <c r="P60" s="111"/>
      <c r="Q60" s="111"/>
      <c r="R60" s="110"/>
      <c r="S60" s="111"/>
      <c r="T60" s="110"/>
      <c r="U60" s="110"/>
      <c r="V60" s="111"/>
      <c r="W60" s="111" t="s">
        <v>143</v>
      </c>
      <c r="X60" s="114"/>
    </row>
    <row r="61" spans="2:24" x14ac:dyDescent="0.25">
      <c r="B61" s="94">
        <v>52</v>
      </c>
      <c r="C61" s="95" t="s">
        <v>140</v>
      </c>
      <c r="D61" s="96">
        <v>25</v>
      </c>
      <c r="E61" s="97"/>
      <c r="F61" s="96"/>
      <c r="G61" s="96"/>
      <c r="H61" s="98"/>
      <c r="I61" s="97">
        <v>2.7</v>
      </c>
      <c r="J61" s="97">
        <v>1.51</v>
      </c>
      <c r="K61" s="97"/>
      <c r="L61" s="97"/>
      <c r="M61" s="99">
        <v>6.8599999999999998E-4</v>
      </c>
      <c r="N61" s="97">
        <v>7.1000000000000004E-3</v>
      </c>
      <c r="O61" s="97">
        <v>49.35</v>
      </c>
      <c r="P61" s="97">
        <v>6.29</v>
      </c>
      <c r="Q61" s="97">
        <v>43.52</v>
      </c>
      <c r="R61" s="97">
        <v>0.84</v>
      </c>
      <c r="S61" s="97"/>
      <c r="T61" s="96"/>
      <c r="U61" s="96"/>
      <c r="V61" s="97"/>
      <c r="W61" s="97" t="s">
        <v>146</v>
      </c>
      <c r="X61" s="101"/>
    </row>
    <row r="62" spans="2:24" x14ac:dyDescent="0.25">
      <c r="B62" s="102">
        <v>53</v>
      </c>
      <c r="C62" s="103" t="s">
        <v>140</v>
      </c>
      <c r="D62" s="64">
        <v>200</v>
      </c>
      <c r="E62" s="104"/>
      <c r="F62" s="64"/>
      <c r="G62" s="64">
        <v>10</v>
      </c>
      <c r="H62" s="105"/>
      <c r="I62" s="104"/>
      <c r="J62" s="104">
        <v>1.61</v>
      </c>
      <c r="K62" s="104"/>
      <c r="L62" s="104"/>
      <c r="M62" s="104"/>
      <c r="N62" s="64">
        <v>8.1136363636363593E-3</v>
      </c>
      <c r="O62" s="104"/>
      <c r="P62" s="104"/>
      <c r="Q62" s="104"/>
      <c r="R62" s="64"/>
      <c r="S62" s="104"/>
      <c r="T62" s="64"/>
      <c r="U62" s="64"/>
      <c r="V62" s="104"/>
      <c r="W62" s="104" t="s">
        <v>146</v>
      </c>
      <c r="X62" s="107"/>
    </row>
    <row r="63" spans="2:24" x14ac:dyDescent="0.25">
      <c r="B63" s="102">
        <v>54</v>
      </c>
      <c r="C63" s="103" t="s">
        <v>140</v>
      </c>
      <c r="D63" s="64">
        <v>250</v>
      </c>
      <c r="E63" s="104"/>
      <c r="F63" s="64"/>
      <c r="G63" s="64">
        <v>10</v>
      </c>
      <c r="H63" s="105"/>
      <c r="I63" s="104"/>
      <c r="J63" s="104">
        <v>1.64</v>
      </c>
      <c r="K63" s="104"/>
      <c r="L63" s="104"/>
      <c r="M63" s="104"/>
      <c r="N63" s="104">
        <v>6.4090909090909103E-3</v>
      </c>
      <c r="O63" s="104"/>
      <c r="P63" s="104"/>
      <c r="Q63" s="104"/>
      <c r="R63" s="64"/>
      <c r="S63" s="104"/>
      <c r="T63" s="64"/>
      <c r="U63" s="64"/>
      <c r="V63" s="104"/>
      <c r="W63" s="104" t="s">
        <v>146</v>
      </c>
      <c r="X63" s="107"/>
    </row>
    <row r="64" spans="2:24" x14ac:dyDescent="0.25">
      <c r="B64" s="102">
        <v>55</v>
      </c>
      <c r="C64" s="103" t="s">
        <v>140</v>
      </c>
      <c r="D64" s="64">
        <v>300</v>
      </c>
      <c r="E64" s="104"/>
      <c r="F64" s="64"/>
      <c r="G64" s="64">
        <v>10</v>
      </c>
      <c r="H64" s="105"/>
      <c r="I64" s="104"/>
      <c r="J64" s="104">
        <v>1.87</v>
      </c>
      <c r="K64" s="104"/>
      <c r="L64" s="104"/>
      <c r="M64" s="64"/>
      <c r="N64" s="104">
        <v>8.1818181818181807E-3</v>
      </c>
      <c r="O64" s="104"/>
      <c r="P64" s="104"/>
      <c r="Q64" s="104"/>
      <c r="R64" s="104"/>
      <c r="S64" s="104"/>
      <c r="T64" s="104"/>
      <c r="U64" s="104"/>
      <c r="V64" s="104"/>
      <c r="W64" s="104" t="s">
        <v>146</v>
      </c>
      <c r="X64" s="107"/>
    </row>
    <row r="65" spans="2:24" x14ac:dyDescent="0.25">
      <c r="B65" s="102">
        <v>56</v>
      </c>
      <c r="C65" s="103" t="s">
        <v>140</v>
      </c>
      <c r="D65" s="64">
        <v>350</v>
      </c>
      <c r="E65" s="104"/>
      <c r="F65" s="64"/>
      <c r="G65" s="64">
        <v>10</v>
      </c>
      <c r="H65" s="105"/>
      <c r="I65" s="104"/>
      <c r="J65" s="104">
        <v>2.97</v>
      </c>
      <c r="K65" s="104"/>
      <c r="L65" s="104"/>
      <c r="M65" s="64"/>
      <c r="N65" s="104">
        <v>1.0568181818181801E-2</v>
      </c>
      <c r="O65" s="104"/>
      <c r="P65" s="104"/>
      <c r="Q65" s="104"/>
      <c r="R65" s="104"/>
      <c r="S65" s="104"/>
      <c r="T65" s="104"/>
      <c r="U65" s="104"/>
      <c r="V65" s="104"/>
      <c r="W65" s="104" t="s">
        <v>146</v>
      </c>
      <c r="X65" s="107"/>
    </row>
    <row r="66" spans="2:24" x14ac:dyDescent="0.25">
      <c r="B66" s="102">
        <v>57</v>
      </c>
      <c r="C66" s="103" t="s">
        <v>140</v>
      </c>
      <c r="D66" s="64">
        <v>400</v>
      </c>
      <c r="E66" s="104"/>
      <c r="F66" s="64"/>
      <c r="G66" s="64">
        <v>10</v>
      </c>
      <c r="H66" s="105"/>
      <c r="I66" s="104"/>
      <c r="J66" s="104">
        <v>3.86</v>
      </c>
      <c r="K66" s="104"/>
      <c r="L66" s="104"/>
      <c r="M66" s="64"/>
      <c r="N66" s="104">
        <v>1.21363636363636E-2</v>
      </c>
      <c r="O66" s="104"/>
      <c r="P66" s="104"/>
      <c r="Q66" s="104"/>
      <c r="R66" s="104"/>
      <c r="S66" s="104"/>
      <c r="T66" s="104"/>
      <c r="U66" s="104"/>
      <c r="V66" s="104"/>
      <c r="W66" s="104" t="s">
        <v>146</v>
      </c>
      <c r="X66" s="107"/>
    </row>
    <row r="67" spans="2:24" x14ac:dyDescent="0.25">
      <c r="B67" s="102">
        <v>58</v>
      </c>
      <c r="C67" s="103" t="s">
        <v>140</v>
      </c>
      <c r="D67" s="64">
        <v>450</v>
      </c>
      <c r="E67" s="104"/>
      <c r="F67" s="64"/>
      <c r="G67" s="64">
        <v>10</v>
      </c>
      <c r="H67" s="105"/>
      <c r="I67" s="104"/>
      <c r="J67" s="104">
        <v>4.42</v>
      </c>
      <c r="K67" s="104"/>
      <c r="L67" s="104"/>
      <c r="M67" s="64"/>
      <c r="N67" s="104">
        <v>1.35681818181818E-2</v>
      </c>
      <c r="O67" s="104"/>
      <c r="P67" s="104"/>
      <c r="Q67" s="104"/>
      <c r="R67" s="104"/>
      <c r="S67" s="104"/>
      <c r="T67" s="104"/>
      <c r="U67" s="104"/>
      <c r="V67" s="104"/>
      <c r="W67" s="104" t="s">
        <v>146</v>
      </c>
      <c r="X67" s="107"/>
    </row>
    <row r="68" spans="2:24" x14ac:dyDescent="0.25">
      <c r="B68" s="102">
        <v>59</v>
      </c>
      <c r="C68" s="103" t="s">
        <v>140</v>
      </c>
      <c r="D68" s="64">
        <v>500</v>
      </c>
      <c r="E68" s="104"/>
      <c r="F68" s="64"/>
      <c r="G68" s="64">
        <v>10</v>
      </c>
      <c r="H68" s="105"/>
      <c r="I68" s="104"/>
      <c r="J68" s="104">
        <v>4.6900000000000004</v>
      </c>
      <c r="K68" s="104"/>
      <c r="L68" s="104"/>
      <c r="M68" s="64"/>
      <c r="N68" s="104">
        <v>1.49318181818181E-2</v>
      </c>
      <c r="O68" s="104"/>
      <c r="P68" s="104"/>
      <c r="Q68" s="104"/>
      <c r="R68" s="104"/>
      <c r="S68" s="104"/>
      <c r="T68" s="104"/>
      <c r="U68" s="104"/>
      <c r="V68" s="104"/>
      <c r="W68" s="104" t="s">
        <v>146</v>
      </c>
      <c r="X68" s="107"/>
    </row>
    <row r="69" spans="2:24" x14ac:dyDescent="0.25">
      <c r="B69" s="102">
        <v>60</v>
      </c>
      <c r="C69" s="103" t="s">
        <v>140</v>
      </c>
      <c r="D69" s="64">
        <v>600</v>
      </c>
      <c r="E69" s="104"/>
      <c r="F69" s="64"/>
      <c r="G69" s="64">
        <v>10</v>
      </c>
      <c r="H69" s="105"/>
      <c r="I69" s="104"/>
      <c r="J69" s="104">
        <v>4.6100000000000003</v>
      </c>
      <c r="K69" s="104"/>
      <c r="L69" s="104"/>
      <c r="M69" s="64"/>
      <c r="N69" s="104">
        <v>1.52727272727272E-2</v>
      </c>
      <c r="O69" s="104"/>
      <c r="P69" s="104"/>
      <c r="Q69" s="104"/>
      <c r="R69" s="104"/>
      <c r="S69" s="104"/>
      <c r="T69" s="104"/>
      <c r="U69" s="104"/>
      <c r="V69" s="104"/>
      <c r="W69" s="104" t="s">
        <v>146</v>
      </c>
      <c r="X69" s="107"/>
    </row>
    <row r="70" spans="2:24" x14ac:dyDescent="0.25">
      <c r="B70" s="102">
        <v>61</v>
      </c>
      <c r="C70" s="103" t="s">
        <v>140</v>
      </c>
      <c r="D70" s="64">
        <v>700</v>
      </c>
      <c r="E70" s="104"/>
      <c r="F70" s="64"/>
      <c r="G70" s="64">
        <v>10</v>
      </c>
      <c r="H70" s="105"/>
      <c r="I70" s="104"/>
      <c r="J70" s="104">
        <v>4.16</v>
      </c>
      <c r="K70" s="104"/>
      <c r="L70" s="104"/>
      <c r="M70" s="64"/>
      <c r="N70" s="104">
        <v>1.5681818181818099E-2</v>
      </c>
      <c r="O70" s="104"/>
      <c r="P70" s="104"/>
      <c r="Q70" s="104"/>
      <c r="R70" s="104"/>
      <c r="S70" s="104"/>
      <c r="T70" s="104"/>
      <c r="U70" s="104"/>
      <c r="V70" s="104"/>
      <c r="W70" s="104" t="s">
        <v>146</v>
      </c>
      <c r="X70" s="107"/>
    </row>
    <row r="71" spans="2:24" x14ac:dyDescent="0.25">
      <c r="B71" s="102">
        <v>62</v>
      </c>
      <c r="C71" s="103" t="s">
        <v>140</v>
      </c>
      <c r="D71" s="64">
        <v>800</v>
      </c>
      <c r="E71" s="104"/>
      <c r="F71" s="64"/>
      <c r="G71" s="64">
        <v>10</v>
      </c>
      <c r="H71" s="105"/>
      <c r="I71" s="104"/>
      <c r="J71" s="104">
        <v>3.7</v>
      </c>
      <c r="K71" s="104"/>
      <c r="L71" s="104"/>
      <c r="M71" s="64"/>
      <c r="N71" s="104">
        <v>1.6090909090909E-2</v>
      </c>
      <c r="O71" s="104"/>
      <c r="P71" s="104"/>
      <c r="Q71" s="104"/>
      <c r="R71" s="104"/>
      <c r="S71" s="104"/>
      <c r="T71" s="104"/>
      <c r="U71" s="104"/>
      <c r="V71" s="104"/>
      <c r="W71" s="104" t="s">
        <v>146</v>
      </c>
      <c r="X71" s="107"/>
    </row>
    <row r="72" spans="2:24" ht="15.75" thickBot="1" x14ac:dyDescent="0.3">
      <c r="B72" s="108">
        <v>63</v>
      </c>
      <c r="C72" s="109" t="s">
        <v>140</v>
      </c>
      <c r="D72" s="110">
        <v>900</v>
      </c>
      <c r="E72" s="111"/>
      <c r="F72" s="110"/>
      <c r="G72" s="110">
        <v>10</v>
      </c>
      <c r="H72" s="112"/>
      <c r="I72" s="111"/>
      <c r="J72" s="111">
        <v>3.61</v>
      </c>
      <c r="K72" s="111"/>
      <c r="L72" s="111"/>
      <c r="M72" s="110"/>
      <c r="N72" s="111">
        <v>1.6568181818181798E-2</v>
      </c>
      <c r="O72" s="111"/>
      <c r="P72" s="111"/>
      <c r="Q72" s="111"/>
      <c r="R72" s="111"/>
      <c r="S72" s="111"/>
      <c r="T72" s="111"/>
      <c r="U72" s="111"/>
      <c r="V72" s="111"/>
      <c r="W72" s="111" t="s">
        <v>146</v>
      </c>
      <c r="X72" s="114"/>
    </row>
    <row r="73" spans="2:24" x14ac:dyDescent="0.25">
      <c r="B73" s="94">
        <v>64</v>
      </c>
      <c r="C73" s="95" t="s">
        <v>45</v>
      </c>
      <c r="D73" s="96">
        <v>25</v>
      </c>
      <c r="E73" s="97"/>
      <c r="F73" s="96"/>
      <c r="G73" s="96"/>
      <c r="H73" s="98"/>
      <c r="I73" s="97">
        <v>0.98</v>
      </c>
      <c r="J73" s="97"/>
      <c r="K73" s="97"/>
      <c r="L73" s="97"/>
      <c r="M73" s="96"/>
      <c r="N73" s="97"/>
      <c r="O73" s="97">
        <v>48.65</v>
      </c>
      <c r="P73" s="97">
        <v>6.16</v>
      </c>
      <c r="Q73" s="97">
        <v>44.91</v>
      </c>
      <c r="R73" s="97">
        <v>0.28000000000000003</v>
      </c>
      <c r="S73" s="97"/>
      <c r="T73" s="97"/>
      <c r="U73" s="97"/>
      <c r="V73" s="97"/>
      <c r="W73" s="97" t="s">
        <v>147</v>
      </c>
      <c r="X73" s="101"/>
    </row>
    <row r="74" spans="2:24" x14ac:dyDescent="0.25">
      <c r="B74" s="102">
        <v>65</v>
      </c>
      <c r="C74" s="103" t="s">
        <v>45</v>
      </c>
      <c r="D74" s="64">
        <v>600</v>
      </c>
      <c r="E74" s="104"/>
      <c r="F74" s="64"/>
      <c r="G74" s="64">
        <v>10</v>
      </c>
      <c r="H74" s="105">
        <v>24</v>
      </c>
      <c r="I74" s="104"/>
      <c r="J74" s="104"/>
      <c r="K74" s="104"/>
      <c r="L74" s="104">
        <v>570</v>
      </c>
      <c r="M74" s="64">
        <v>0.218</v>
      </c>
      <c r="N74" s="104"/>
      <c r="O74" s="104">
        <v>87.38</v>
      </c>
      <c r="P74" s="104">
        <v>1.22</v>
      </c>
      <c r="Q74" s="104">
        <v>10.88</v>
      </c>
      <c r="R74" s="104">
        <v>0.52</v>
      </c>
      <c r="S74" s="104"/>
      <c r="T74" s="104"/>
      <c r="U74" s="104"/>
      <c r="V74" s="104"/>
      <c r="W74" s="104" t="s">
        <v>147</v>
      </c>
      <c r="X74" s="107"/>
    </row>
    <row r="75" spans="2:24" x14ac:dyDescent="0.25">
      <c r="B75" s="102">
        <v>66</v>
      </c>
      <c r="C75" s="103" t="s">
        <v>45</v>
      </c>
      <c r="D75" s="64">
        <v>700</v>
      </c>
      <c r="E75" s="104"/>
      <c r="F75" s="64"/>
      <c r="G75" s="64">
        <v>10</v>
      </c>
      <c r="H75" s="105">
        <v>22.9</v>
      </c>
      <c r="I75" s="104"/>
      <c r="J75" s="104"/>
      <c r="K75" s="104"/>
      <c r="L75" s="104">
        <v>588</v>
      </c>
      <c r="M75" s="64">
        <v>0.224</v>
      </c>
      <c r="N75" s="104"/>
      <c r="O75" s="104">
        <v>87.99</v>
      </c>
      <c r="P75" s="104">
        <v>0.87</v>
      </c>
      <c r="Q75" s="104">
        <v>10.52</v>
      </c>
      <c r="R75" s="104">
        <v>0.62</v>
      </c>
      <c r="S75" s="104"/>
      <c r="T75" s="104"/>
      <c r="U75" s="104"/>
      <c r="V75" s="104"/>
      <c r="W75" s="104" t="s">
        <v>147</v>
      </c>
      <c r="X75" s="107"/>
    </row>
    <row r="76" spans="2:24" x14ac:dyDescent="0.25">
      <c r="B76" s="102">
        <v>67</v>
      </c>
      <c r="C76" s="103" t="s">
        <v>45</v>
      </c>
      <c r="D76" s="64">
        <v>800</v>
      </c>
      <c r="E76" s="104"/>
      <c r="F76" s="64"/>
      <c r="G76" s="64">
        <v>10</v>
      </c>
      <c r="H76" s="105">
        <v>21.8</v>
      </c>
      <c r="I76" s="104"/>
      <c r="J76" s="104"/>
      <c r="K76" s="104"/>
      <c r="L76" s="104">
        <v>589</v>
      </c>
      <c r="M76" s="104">
        <v>0.22500000000000001</v>
      </c>
      <c r="N76" s="104"/>
      <c r="O76" s="104">
        <v>88.23</v>
      </c>
      <c r="P76" s="104">
        <v>0.71</v>
      </c>
      <c r="Q76" s="104">
        <v>10.32</v>
      </c>
      <c r="R76" s="104">
        <v>0.74</v>
      </c>
      <c r="S76" s="104"/>
      <c r="T76" s="104"/>
      <c r="U76" s="104"/>
      <c r="V76" s="104"/>
      <c r="W76" s="104" t="s">
        <v>147</v>
      </c>
      <c r="X76" s="107"/>
    </row>
    <row r="77" spans="2:24" x14ac:dyDescent="0.25">
      <c r="B77" s="102">
        <v>68</v>
      </c>
      <c r="C77" s="103" t="s">
        <v>45</v>
      </c>
      <c r="D77" s="64">
        <v>900</v>
      </c>
      <c r="E77" s="104"/>
      <c r="F77" s="64"/>
      <c r="G77" s="64">
        <v>10</v>
      </c>
      <c r="H77" s="105">
        <v>21.4</v>
      </c>
      <c r="I77" s="104"/>
      <c r="J77" s="104"/>
      <c r="K77" s="104"/>
      <c r="L77" s="104">
        <v>362</v>
      </c>
      <c r="M77" s="64">
        <v>0.13800000000000001</v>
      </c>
      <c r="N77" s="104"/>
      <c r="O77" s="104">
        <v>89.54</v>
      </c>
      <c r="P77" s="104">
        <v>0.52</v>
      </c>
      <c r="Q77" s="104">
        <v>8.99</v>
      </c>
      <c r="R77" s="104">
        <v>0.95</v>
      </c>
      <c r="S77" s="104"/>
      <c r="T77" s="104"/>
      <c r="U77" s="104"/>
      <c r="V77" s="104"/>
      <c r="W77" s="104" t="s">
        <v>147</v>
      </c>
      <c r="X77" s="107"/>
    </row>
    <row r="78" spans="2:24" x14ac:dyDescent="0.25">
      <c r="B78" s="102">
        <v>69</v>
      </c>
      <c r="C78" s="103" t="s">
        <v>45</v>
      </c>
      <c r="D78" s="64">
        <v>800</v>
      </c>
      <c r="E78" s="104"/>
      <c r="F78" s="64"/>
      <c r="G78" s="64" t="s">
        <v>139</v>
      </c>
      <c r="H78" s="105">
        <v>18.5</v>
      </c>
      <c r="I78" s="104"/>
      <c r="J78" s="104"/>
      <c r="K78" s="104"/>
      <c r="L78" s="104">
        <v>528</v>
      </c>
      <c r="M78" s="64">
        <v>0.20200000000000001</v>
      </c>
      <c r="N78" s="104"/>
      <c r="O78" s="104">
        <v>81.849999999999994</v>
      </c>
      <c r="P78" s="104">
        <v>1.55</v>
      </c>
      <c r="Q78" s="104">
        <v>16.05</v>
      </c>
      <c r="R78" s="104">
        <v>0.55000000000000004</v>
      </c>
      <c r="S78" s="104"/>
      <c r="T78" s="104"/>
      <c r="U78" s="104"/>
      <c r="V78" s="104"/>
      <c r="W78" s="104" t="s">
        <v>147</v>
      </c>
      <c r="X78" s="107"/>
    </row>
    <row r="79" spans="2:24" ht="15.75" thickBot="1" x14ac:dyDescent="0.3">
      <c r="B79" s="108">
        <v>70</v>
      </c>
      <c r="C79" s="109" t="s">
        <v>45</v>
      </c>
      <c r="D79" s="110">
        <v>900</v>
      </c>
      <c r="E79" s="111"/>
      <c r="F79" s="110"/>
      <c r="G79" s="110" t="s">
        <v>139</v>
      </c>
      <c r="H79" s="112">
        <v>18.3</v>
      </c>
      <c r="I79" s="111"/>
      <c r="J79" s="111"/>
      <c r="K79" s="111"/>
      <c r="L79" s="111">
        <v>539</v>
      </c>
      <c r="M79" s="110">
        <v>0.20599999999999999</v>
      </c>
      <c r="N79" s="111"/>
      <c r="O79" s="111">
        <v>81.22</v>
      </c>
      <c r="P79" s="111">
        <v>1.25</v>
      </c>
      <c r="Q79" s="111">
        <v>16.89</v>
      </c>
      <c r="R79" s="111">
        <v>0.64</v>
      </c>
      <c r="S79" s="111"/>
      <c r="T79" s="111"/>
      <c r="U79" s="111"/>
      <c r="V79" s="111"/>
      <c r="W79" s="111" t="s">
        <v>147</v>
      </c>
      <c r="X79" s="114"/>
    </row>
    <row r="80" spans="2:24" x14ac:dyDescent="0.25">
      <c r="B80" s="94">
        <v>71</v>
      </c>
      <c r="C80" s="95" t="s">
        <v>148</v>
      </c>
      <c r="D80" s="96">
        <v>25</v>
      </c>
      <c r="E80" s="97"/>
      <c r="F80" s="96"/>
      <c r="G80" s="96"/>
      <c r="H80" s="98"/>
      <c r="I80" s="97">
        <v>0.3</v>
      </c>
      <c r="J80" s="97"/>
      <c r="K80" s="97"/>
      <c r="L80" s="97"/>
      <c r="M80" s="97"/>
      <c r="N80" s="97"/>
      <c r="O80" s="97">
        <v>48.8</v>
      </c>
      <c r="P80" s="97">
        <v>6</v>
      </c>
      <c r="Q80" s="97">
        <v>45</v>
      </c>
      <c r="R80" s="97">
        <v>0.2</v>
      </c>
      <c r="S80" s="97"/>
      <c r="T80" s="97"/>
      <c r="U80" s="97"/>
      <c r="V80" s="97"/>
      <c r="W80" s="97" t="s">
        <v>149</v>
      </c>
      <c r="X80" s="101"/>
    </row>
    <row r="81" spans="2:24" x14ac:dyDescent="0.25">
      <c r="B81" s="102">
        <v>72</v>
      </c>
      <c r="C81" s="103" t="s">
        <v>148</v>
      </c>
      <c r="D81" s="64">
        <v>300</v>
      </c>
      <c r="E81" s="104"/>
      <c r="F81" s="64" t="s">
        <v>150</v>
      </c>
      <c r="G81" s="64" t="s">
        <v>139</v>
      </c>
      <c r="H81" s="115">
        <v>60.7</v>
      </c>
      <c r="I81" s="104">
        <v>4.5</v>
      </c>
      <c r="J81" s="104">
        <v>2.9</v>
      </c>
      <c r="K81" s="104"/>
      <c r="L81" s="104"/>
      <c r="M81" s="104"/>
      <c r="N81" s="104"/>
      <c r="O81" s="104">
        <v>63.9</v>
      </c>
      <c r="P81" s="104">
        <v>5.4</v>
      </c>
      <c r="Q81" s="104">
        <v>30.4</v>
      </c>
      <c r="R81" s="104">
        <v>0.3</v>
      </c>
      <c r="S81" s="104"/>
      <c r="T81" s="104"/>
      <c r="U81" s="104"/>
      <c r="V81" s="104"/>
      <c r="W81" s="104" t="s">
        <v>149</v>
      </c>
      <c r="X81" s="107"/>
    </row>
    <row r="82" spans="2:24" x14ac:dyDescent="0.25">
      <c r="B82" s="102">
        <v>73</v>
      </c>
      <c r="C82" s="103" t="s">
        <v>148</v>
      </c>
      <c r="D82" s="64">
        <v>400</v>
      </c>
      <c r="E82" s="104"/>
      <c r="F82" s="64" t="s">
        <v>150</v>
      </c>
      <c r="G82" s="64" t="s">
        <v>139</v>
      </c>
      <c r="H82" s="105">
        <v>33.5</v>
      </c>
      <c r="I82" s="104">
        <v>7.9</v>
      </c>
      <c r="J82" s="104">
        <v>4.8</v>
      </c>
      <c r="K82" s="104"/>
      <c r="L82" s="104"/>
      <c r="M82" s="104"/>
      <c r="N82" s="104"/>
      <c r="O82" s="104">
        <v>70.7</v>
      </c>
      <c r="P82" s="104">
        <v>3.4</v>
      </c>
      <c r="Q82" s="104">
        <v>25.5</v>
      </c>
      <c r="R82" s="104">
        <v>0.4</v>
      </c>
      <c r="S82" s="104"/>
      <c r="T82" s="104"/>
      <c r="U82" s="104"/>
      <c r="V82" s="104"/>
      <c r="W82" s="104" t="s">
        <v>149</v>
      </c>
      <c r="X82" s="107"/>
    </row>
    <row r="83" spans="2:24" ht="15.75" thickBot="1" x14ac:dyDescent="0.3">
      <c r="B83" s="108">
        <v>74</v>
      </c>
      <c r="C83" s="109" t="s">
        <v>148</v>
      </c>
      <c r="D83" s="110">
        <v>500</v>
      </c>
      <c r="E83" s="111"/>
      <c r="F83" s="110" t="s">
        <v>150</v>
      </c>
      <c r="G83" s="110" t="s">
        <v>139</v>
      </c>
      <c r="H83" s="112">
        <v>14.4</v>
      </c>
      <c r="I83" s="111">
        <v>7.7</v>
      </c>
      <c r="J83" s="111">
        <v>175.4</v>
      </c>
      <c r="K83" s="111"/>
      <c r="L83" s="111"/>
      <c r="M83" s="111"/>
      <c r="N83" s="111"/>
      <c r="O83" s="111">
        <v>90.5</v>
      </c>
      <c r="P83" s="111">
        <v>2.5</v>
      </c>
      <c r="Q83" s="111">
        <v>6.7</v>
      </c>
      <c r="R83" s="111">
        <v>0.3</v>
      </c>
      <c r="S83" s="111"/>
      <c r="T83" s="111"/>
      <c r="U83" s="111"/>
      <c r="V83" s="111"/>
      <c r="W83" s="111" t="s">
        <v>149</v>
      </c>
      <c r="X83" s="114"/>
    </row>
    <row r="84" spans="2:24" x14ac:dyDescent="0.25">
      <c r="B84" s="94">
        <v>75</v>
      </c>
      <c r="C84" s="95" t="s">
        <v>151</v>
      </c>
      <c r="D84" s="96">
        <v>25</v>
      </c>
      <c r="E84" s="97"/>
      <c r="F84" s="96"/>
      <c r="G84" s="96"/>
      <c r="H84" s="98"/>
      <c r="I84" s="97">
        <v>0.38</v>
      </c>
      <c r="J84" s="97"/>
      <c r="K84" s="97"/>
      <c r="L84" s="97"/>
      <c r="M84" s="97"/>
      <c r="N84" s="97"/>
      <c r="O84" s="97">
        <v>44.16</v>
      </c>
      <c r="P84" s="97">
        <v>5.48</v>
      </c>
      <c r="Q84" s="97">
        <v>50.36</v>
      </c>
      <c r="R84" s="96" t="s">
        <v>133</v>
      </c>
      <c r="S84" s="97"/>
      <c r="T84" s="97"/>
      <c r="U84" s="97"/>
      <c r="V84" s="97"/>
      <c r="W84" s="97" t="s">
        <v>152</v>
      </c>
      <c r="X84" s="101"/>
    </row>
    <row r="85" spans="2:24" x14ac:dyDescent="0.25">
      <c r="B85" s="102">
        <v>76</v>
      </c>
      <c r="C85" s="103" t="s">
        <v>151</v>
      </c>
      <c r="D85" s="64">
        <v>800</v>
      </c>
      <c r="E85" s="104"/>
      <c r="F85" s="64"/>
      <c r="G85" s="64">
        <v>2.6</v>
      </c>
      <c r="H85" s="105"/>
      <c r="I85" s="104"/>
      <c r="J85" s="104">
        <v>637</v>
      </c>
      <c r="K85" s="104"/>
      <c r="L85" s="104">
        <v>617</v>
      </c>
      <c r="M85" s="104"/>
      <c r="N85" s="104"/>
      <c r="O85" s="104"/>
      <c r="P85" s="104"/>
      <c r="Q85" s="104"/>
      <c r="R85" s="104"/>
      <c r="S85" s="104"/>
      <c r="T85" s="104"/>
      <c r="U85" s="104"/>
      <c r="V85" s="104"/>
      <c r="W85" s="104" t="s">
        <v>152</v>
      </c>
      <c r="X85" s="107"/>
    </row>
    <row r="86" spans="2:24" ht="15.75" thickBot="1" x14ac:dyDescent="0.3">
      <c r="B86" s="108">
        <v>77</v>
      </c>
      <c r="C86" s="109" t="s">
        <v>151</v>
      </c>
      <c r="D86" s="110">
        <v>800</v>
      </c>
      <c r="E86" s="111"/>
      <c r="F86" s="110"/>
      <c r="G86" s="110">
        <v>12</v>
      </c>
      <c r="H86" s="112"/>
      <c r="I86" s="111"/>
      <c r="J86" s="111">
        <v>605</v>
      </c>
      <c r="K86" s="111"/>
      <c r="L86" s="111">
        <v>620</v>
      </c>
      <c r="M86" s="111"/>
      <c r="N86" s="111"/>
      <c r="O86" s="111"/>
      <c r="P86" s="111"/>
      <c r="Q86" s="111"/>
      <c r="R86" s="111"/>
      <c r="S86" s="111"/>
      <c r="T86" s="111"/>
      <c r="U86" s="111"/>
      <c r="V86" s="111"/>
      <c r="W86" s="111" t="s">
        <v>152</v>
      </c>
      <c r="X86" s="114"/>
    </row>
    <row r="87" spans="2:24" x14ac:dyDescent="0.25">
      <c r="B87" s="94">
        <v>78</v>
      </c>
      <c r="C87" s="95" t="s">
        <v>153</v>
      </c>
      <c r="D87" s="96">
        <v>25</v>
      </c>
      <c r="E87" s="97"/>
      <c r="F87" s="96"/>
      <c r="G87" s="96"/>
      <c r="H87" s="98"/>
      <c r="I87" s="97"/>
      <c r="J87" s="97"/>
      <c r="K87" s="97"/>
      <c r="L87" s="97"/>
      <c r="M87" s="97"/>
      <c r="N87" s="97"/>
      <c r="O87" s="97"/>
      <c r="P87" s="97"/>
      <c r="Q87" s="97"/>
      <c r="R87" s="97"/>
      <c r="S87" s="97"/>
      <c r="T87" s="97"/>
      <c r="U87" s="97"/>
      <c r="V87" s="97"/>
      <c r="W87" s="97" t="s">
        <v>154</v>
      </c>
      <c r="X87" s="101"/>
    </row>
    <row r="88" spans="2:24" x14ac:dyDescent="0.25">
      <c r="B88" s="102">
        <v>79</v>
      </c>
      <c r="C88" s="103" t="s">
        <v>153</v>
      </c>
      <c r="D88" s="64">
        <v>450</v>
      </c>
      <c r="E88" s="104"/>
      <c r="F88" s="64"/>
      <c r="G88" s="64">
        <v>2</v>
      </c>
      <c r="H88" s="105"/>
      <c r="I88" s="104">
        <v>3.9</v>
      </c>
      <c r="J88" s="104">
        <v>178</v>
      </c>
      <c r="K88" s="104">
        <v>148</v>
      </c>
      <c r="L88" s="104"/>
      <c r="M88" s="104">
        <v>0.126</v>
      </c>
      <c r="N88" s="104">
        <v>0.184</v>
      </c>
      <c r="O88" s="104">
        <v>65.2</v>
      </c>
      <c r="P88" s="104">
        <v>2.2999999999999998</v>
      </c>
      <c r="Q88" s="104">
        <v>31.5</v>
      </c>
      <c r="R88" s="104">
        <v>0.9</v>
      </c>
      <c r="S88" s="104"/>
      <c r="T88" s="104"/>
      <c r="U88" s="104"/>
      <c r="V88" s="104"/>
      <c r="W88" s="104" t="s">
        <v>154</v>
      </c>
      <c r="X88" s="107"/>
    </row>
    <row r="89" spans="2:24" x14ac:dyDescent="0.25">
      <c r="B89" s="102">
        <v>80</v>
      </c>
      <c r="C89" s="103" t="s">
        <v>153</v>
      </c>
      <c r="D89" s="64">
        <v>450</v>
      </c>
      <c r="E89" s="104"/>
      <c r="F89" s="64" t="s">
        <v>155</v>
      </c>
      <c r="G89" s="64" t="s">
        <v>139</v>
      </c>
      <c r="H89" s="105"/>
      <c r="I89" s="104">
        <v>3.6</v>
      </c>
      <c r="J89" s="104">
        <v>184</v>
      </c>
      <c r="K89" s="104">
        <v>158</v>
      </c>
      <c r="L89" s="104"/>
      <c r="M89" s="104">
        <v>0.13800000000000001</v>
      </c>
      <c r="N89" s="104">
        <v>0.17899999999999999</v>
      </c>
      <c r="O89" s="104">
        <v>64.8</v>
      </c>
      <c r="P89" s="104">
        <v>3.1</v>
      </c>
      <c r="Q89" s="104">
        <v>31.2</v>
      </c>
      <c r="R89" s="104">
        <v>0.8</v>
      </c>
      <c r="S89" s="104"/>
      <c r="T89" s="104"/>
      <c r="U89" s="104"/>
      <c r="V89" s="104"/>
      <c r="W89" s="104" t="s">
        <v>154</v>
      </c>
      <c r="X89" s="107"/>
    </row>
    <row r="90" spans="2:24" x14ac:dyDescent="0.25">
      <c r="B90" s="102">
        <v>81</v>
      </c>
      <c r="C90" s="103" t="s">
        <v>156</v>
      </c>
      <c r="D90" s="64">
        <v>25</v>
      </c>
      <c r="E90" s="104"/>
      <c r="F90" s="64"/>
      <c r="G90" s="64"/>
      <c r="H90" s="105"/>
      <c r="I90" s="104"/>
      <c r="J90" s="104"/>
      <c r="K90" s="104"/>
      <c r="L90" s="104"/>
      <c r="M90" s="104"/>
      <c r="N90" s="104"/>
      <c r="O90" s="104"/>
      <c r="P90" s="104"/>
      <c r="Q90" s="104"/>
      <c r="R90" s="104"/>
      <c r="S90" s="104"/>
      <c r="T90" s="104"/>
      <c r="U90" s="104"/>
      <c r="V90" s="104"/>
      <c r="W90" s="104" t="s">
        <v>154</v>
      </c>
      <c r="X90" s="107"/>
    </row>
    <row r="91" spans="2:24" x14ac:dyDescent="0.25">
      <c r="B91" s="102">
        <v>82</v>
      </c>
      <c r="C91" s="103" t="s">
        <v>156</v>
      </c>
      <c r="D91" s="64">
        <v>450</v>
      </c>
      <c r="E91" s="104"/>
      <c r="F91" s="64"/>
      <c r="G91" s="64">
        <v>2</v>
      </c>
      <c r="H91" s="105"/>
      <c r="I91" s="104">
        <v>3.5</v>
      </c>
      <c r="J91" s="104">
        <v>179</v>
      </c>
      <c r="K91" s="104">
        <v>147</v>
      </c>
      <c r="L91" s="104"/>
      <c r="M91" s="104">
        <v>0.125</v>
      </c>
      <c r="N91" s="104">
        <v>0.188</v>
      </c>
      <c r="O91" s="104">
        <v>67.5</v>
      </c>
      <c r="P91" s="104">
        <v>2.2999999999999998</v>
      </c>
      <c r="Q91" s="104">
        <v>28.2</v>
      </c>
      <c r="R91" s="104">
        <v>1.9</v>
      </c>
      <c r="S91" s="104"/>
      <c r="T91" s="104"/>
      <c r="U91" s="104"/>
      <c r="V91" s="104"/>
      <c r="W91" s="104" t="s">
        <v>154</v>
      </c>
      <c r="X91" s="107"/>
    </row>
    <row r="92" spans="2:24" x14ac:dyDescent="0.25">
      <c r="B92" s="102">
        <v>83</v>
      </c>
      <c r="C92" s="103" t="s">
        <v>156</v>
      </c>
      <c r="D92" s="64">
        <v>450</v>
      </c>
      <c r="E92" s="104"/>
      <c r="F92" s="64" t="s">
        <v>155</v>
      </c>
      <c r="G92" s="64" t="s">
        <v>139</v>
      </c>
      <c r="H92" s="105"/>
      <c r="I92" s="104">
        <v>3.1</v>
      </c>
      <c r="J92" s="104">
        <v>203</v>
      </c>
      <c r="K92" s="104">
        <v>171</v>
      </c>
      <c r="L92" s="104"/>
      <c r="M92" s="104">
        <v>0.14799999999999999</v>
      </c>
      <c r="N92" s="104">
        <v>0.19800000000000001</v>
      </c>
      <c r="O92" s="104">
        <v>63.7</v>
      </c>
      <c r="P92" s="104">
        <v>3.6</v>
      </c>
      <c r="Q92" s="104">
        <v>30.8</v>
      </c>
      <c r="R92" s="104">
        <v>1.9</v>
      </c>
      <c r="S92" s="104"/>
      <c r="T92" s="104"/>
      <c r="U92" s="104"/>
      <c r="V92" s="104"/>
      <c r="W92" s="104" t="s">
        <v>154</v>
      </c>
      <c r="X92" s="107"/>
    </row>
    <row r="93" spans="2:24" x14ac:dyDescent="0.25">
      <c r="B93" s="102">
        <v>84</v>
      </c>
      <c r="C93" s="103" t="s">
        <v>157</v>
      </c>
      <c r="D93" s="64">
        <v>25</v>
      </c>
      <c r="E93" s="104"/>
      <c r="F93" s="64"/>
      <c r="G93" s="64"/>
      <c r="H93" s="105"/>
      <c r="I93" s="104"/>
      <c r="J93" s="104"/>
      <c r="K93" s="104"/>
      <c r="L93" s="104"/>
      <c r="M93" s="104"/>
      <c r="N93" s="104"/>
      <c r="O93" s="104"/>
      <c r="P93" s="104"/>
      <c r="Q93" s="104"/>
      <c r="R93" s="104"/>
      <c r="S93" s="104"/>
      <c r="T93" s="104"/>
      <c r="U93" s="104"/>
      <c r="V93" s="104"/>
      <c r="W93" s="104" t="s">
        <v>154</v>
      </c>
      <c r="X93" s="107"/>
    </row>
    <row r="94" spans="2:24" x14ac:dyDescent="0.25">
      <c r="B94" s="102">
        <v>85</v>
      </c>
      <c r="C94" s="103" t="s">
        <v>157</v>
      </c>
      <c r="D94" s="64">
        <v>450</v>
      </c>
      <c r="E94" s="104"/>
      <c r="F94" s="64"/>
      <c r="G94" s="64">
        <v>2</v>
      </c>
      <c r="H94" s="105"/>
      <c r="I94" s="104">
        <v>4.5999999999999996</v>
      </c>
      <c r="J94" s="104">
        <v>166</v>
      </c>
      <c r="K94" s="104">
        <v>117</v>
      </c>
      <c r="L94" s="104"/>
      <c r="M94" s="104">
        <v>0.126</v>
      </c>
      <c r="N94" s="104">
        <v>0.16700000000000001</v>
      </c>
      <c r="O94" s="104">
        <v>81.400000000000006</v>
      </c>
      <c r="P94" s="104">
        <v>3</v>
      </c>
      <c r="Q94" s="104">
        <v>15.3</v>
      </c>
      <c r="R94" s="104">
        <v>0.3</v>
      </c>
      <c r="S94" s="104"/>
      <c r="T94" s="104"/>
      <c r="U94" s="104"/>
      <c r="V94" s="104"/>
      <c r="W94" s="104" t="s">
        <v>154</v>
      </c>
      <c r="X94" s="107"/>
    </row>
    <row r="95" spans="2:24" ht="15.75" thickBot="1" x14ac:dyDescent="0.3">
      <c r="B95" s="108">
        <v>86</v>
      </c>
      <c r="C95" s="109" t="s">
        <v>157</v>
      </c>
      <c r="D95" s="110">
        <v>450</v>
      </c>
      <c r="E95" s="111"/>
      <c r="F95" s="110" t="s">
        <v>155</v>
      </c>
      <c r="G95" s="110" t="s">
        <v>139</v>
      </c>
      <c r="H95" s="112"/>
      <c r="I95" s="111">
        <v>4.0999999999999996</v>
      </c>
      <c r="J95" s="111">
        <v>185</v>
      </c>
      <c r="K95" s="111">
        <v>131</v>
      </c>
      <c r="L95" s="111"/>
      <c r="M95" s="111">
        <v>0.14299999999999999</v>
      </c>
      <c r="N95" s="111">
        <v>0.17799999999999999</v>
      </c>
      <c r="O95" s="111">
        <v>75.5</v>
      </c>
      <c r="P95" s="111">
        <v>3.7</v>
      </c>
      <c r="Q95" s="111">
        <v>20.5</v>
      </c>
      <c r="R95" s="111">
        <v>0.2</v>
      </c>
      <c r="S95" s="111"/>
      <c r="T95" s="111"/>
      <c r="U95" s="111"/>
      <c r="V95" s="111"/>
      <c r="W95" s="111" t="s">
        <v>154</v>
      </c>
      <c r="X95" s="114"/>
    </row>
    <row r="96" spans="2:24" x14ac:dyDescent="0.25">
      <c r="B96" s="94">
        <v>87</v>
      </c>
      <c r="C96" s="95" t="s">
        <v>158</v>
      </c>
      <c r="D96" s="96">
        <v>25</v>
      </c>
      <c r="E96" s="97"/>
      <c r="F96" s="96"/>
      <c r="G96" s="96"/>
      <c r="H96" s="98"/>
      <c r="I96" s="96">
        <v>2.9</v>
      </c>
      <c r="J96" s="97"/>
      <c r="K96" s="97"/>
      <c r="L96" s="97"/>
      <c r="M96" s="97"/>
      <c r="N96" s="97"/>
      <c r="O96" s="97">
        <v>43.8</v>
      </c>
      <c r="P96" s="97">
        <v>5.8</v>
      </c>
      <c r="Q96" s="97">
        <v>0.4</v>
      </c>
      <c r="R96" s="97">
        <v>47.1</v>
      </c>
      <c r="S96" s="97">
        <v>41.3</v>
      </c>
      <c r="T96" s="96">
        <v>22.6</v>
      </c>
      <c r="U96" s="96">
        <v>18.3</v>
      </c>
      <c r="V96" s="97">
        <v>13.7</v>
      </c>
      <c r="W96" s="97" t="s">
        <v>159</v>
      </c>
      <c r="X96" s="101"/>
    </row>
    <row r="97" spans="2:24" x14ac:dyDescent="0.25">
      <c r="B97" s="102">
        <v>88</v>
      </c>
      <c r="C97" s="103" t="s">
        <v>158</v>
      </c>
      <c r="D97" s="64">
        <v>500</v>
      </c>
      <c r="E97" s="104"/>
      <c r="F97" s="64" t="s">
        <v>160</v>
      </c>
      <c r="G97" s="64"/>
      <c r="H97" s="105">
        <v>20.3</v>
      </c>
      <c r="I97" s="64"/>
      <c r="J97" s="104"/>
      <c r="K97" s="104"/>
      <c r="L97" s="104"/>
      <c r="M97" s="104"/>
      <c r="N97" s="104"/>
      <c r="O97" s="104"/>
      <c r="P97" s="104"/>
      <c r="Q97" s="104"/>
      <c r="R97" s="104"/>
      <c r="S97" s="104"/>
      <c r="T97" s="64"/>
      <c r="U97" s="64"/>
      <c r="V97" s="104"/>
      <c r="W97" s="104" t="s">
        <v>159</v>
      </c>
      <c r="X97" s="107"/>
    </row>
    <row r="98" spans="2:24" x14ac:dyDescent="0.25">
      <c r="B98" s="102">
        <v>89</v>
      </c>
      <c r="C98" s="103" t="s">
        <v>161</v>
      </c>
      <c r="D98" s="64">
        <v>500</v>
      </c>
      <c r="E98" s="104"/>
      <c r="F98" s="64" t="s">
        <v>160</v>
      </c>
      <c r="G98" s="64"/>
      <c r="H98" s="105">
        <v>18.600000000000001</v>
      </c>
      <c r="I98" s="64"/>
      <c r="J98" s="104"/>
      <c r="K98" s="104"/>
      <c r="L98" s="104"/>
      <c r="M98" s="104"/>
      <c r="N98" s="104"/>
      <c r="O98" s="104"/>
      <c r="P98" s="104"/>
      <c r="Q98" s="104"/>
      <c r="R98" s="104"/>
      <c r="S98" s="104"/>
      <c r="T98" s="64"/>
      <c r="U98" s="64"/>
      <c r="V98" s="104"/>
      <c r="W98" s="104" t="s">
        <v>159</v>
      </c>
      <c r="X98" s="107"/>
    </row>
    <row r="99" spans="2:24" x14ac:dyDescent="0.25">
      <c r="B99" s="102">
        <v>90</v>
      </c>
      <c r="C99" s="103" t="s">
        <v>162</v>
      </c>
      <c r="D99" s="64">
        <v>25</v>
      </c>
      <c r="E99" s="104"/>
      <c r="F99" s="64"/>
      <c r="G99" s="64"/>
      <c r="H99" s="105"/>
      <c r="I99" s="104">
        <v>2.2000000000000002</v>
      </c>
      <c r="J99" s="104"/>
      <c r="K99" s="104"/>
      <c r="L99" s="104"/>
      <c r="M99" s="104"/>
      <c r="N99" s="104"/>
      <c r="O99" s="104"/>
      <c r="P99" s="104"/>
      <c r="Q99" s="104"/>
      <c r="R99" s="104"/>
      <c r="S99" s="104">
        <v>36.200000000000003</v>
      </c>
      <c r="T99" s="64">
        <v>16.399999999999999</v>
      </c>
      <c r="U99" s="64">
        <v>35.200000000000003</v>
      </c>
      <c r="V99" s="104">
        <v>8.4</v>
      </c>
      <c r="W99" s="104" t="s">
        <v>159</v>
      </c>
      <c r="X99" s="107"/>
    </row>
    <row r="100" spans="2:24" x14ac:dyDescent="0.25">
      <c r="B100" s="102">
        <v>91</v>
      </c>
      <c r="C100" s="103" t="s">
        <v>162</v>
      </c>
      <c r="D100" s="64">
        <v>500</v>
      </c>
      <c r="E100" s="104"/>
      <c r="F100" s="64" t="s">
        <v>160</v>
      </c>
      <c r="G100" s="64"/>
      <c r="H100" s="105">
        <v>22.9</v>
      </c>
      <c r="I100" s="104"/>
      <c r="J100" s="104"/>
      <c r="K100" s="104"/>
      <c r="L100" s="104"/>
      <c r="M100" s="104"/>
      <c r="N100" s="104"/>
      <c r="O100" s="104"/>
      <c r="P100" s="104"/>
      <c r="Q100" s="104"/>
      <c r="R100" s="104"/>
      <c r="S100" s="104"/>
      <c r="T100" s="64"/>
      <c r="U100" s="64"/>
      <c r="V100" s="104"/>
      <c r="W100" s="104" t="s">
        <v>159</v>
      </c>
      <c r="X100" s="107"/>
    </row>
    <row r="101" spans="2:24" x14ac:dyDescent="0.25">
      <c r="B101" s="102">
        <v>92</v>
      </c>
      <c r="C101" s="103" t="s">
        <v>163</v>
      </c>
      <c r="D101" s="64">
        <v>500</v>
      </c>
      <c r="E101" s="104"/>
      <c r="F101" s="64" t="s">
        <v>160</v>
      </c>
      <c r="G101" s="64"/>
      <c r="H101" s="105">
        <v>26.3</v>
      </c>
      <c r="I101" s="104"/>
      <c r="J101" s="104"/>
      <c r="K101" s="104"/>
      <c r="L101" s="104"/>
      <c r="M101" s="104"/>
      <c r="N101" s="104"/>
      <c r="O101" s="104"/>
      <c r="P101" s="104"/>
      <c r="Q101" s="104"/>
      <c r="R101" s="104"/>
      <c r="S101" s="104"/>
      <c r="T101" s="64"/>
      <c r="U101" s="64"/>
      <c r="V101" s="104"/>
      <c r="W101" s="104" t="s">
        <v>159</v>
      </c>
      <c r="X101" s="107"/>
    </row>
    <row r="102" spans="2:24" x14ac:dyDescent="0.25">
      <c r="B102" s="102">
        <v>93</v>
      </c>
      <c r="C102" s="103" t="s">
        <v>164</v>
      </c>
      <c r="D102" s="64">
        <v>25</v>
      </c>
      <c r="E102" s="104"/>
      <c r="F102" s="64"/>
      <c r="G102" s="64"/>
      <c r="H102" s="105"/>
      <c r="I102" s="104">
        <v>0.9</v>
      </c>
      <c r="J102" s="104"/>
      <c r="K102" s="104"/>
      <c r="L102" s="104"/>
      <c r="M102" s="104"/>
      <c r="N102" s="104"/>
      <c r="O102" s="104">
        <v>47.6</v>
      </c>
      <c r="P102" s="104">
        <v>5.7</v>
      </c>
      <c r="Q102" s="104">
        <v>45.6</v>
      </c>
      <c r="R102" s="104">
        <v>0.2</v>
      </c>
      <c r="S102" s="104">
        <v>47.7</v>
      </c>
      <c r="T102" s="64">
        <v>25.9</v>
      </c>
      <c r="U102" s="64">
        <v>17.8</v>
      </c>
      <c r="V102" s="104">
        <v>6.8</v>
      </c>
      <c r="W102" s="104" t="s">
        <v>159</v>
      </c>
      <c r="X102" s="107"/>
    </row>
    <row r="103" spans="2:24" x14ac:dyDescent="0.25">
      <c r="B103" s="102">
        <v>94</v>
      </c>
      <c r="C103" s="103" t="s">
        <v>164</v>
      </c>
      <c r="D103" s="64">
        <v>500</v>
      </c>
      <c r="E103" s="104"/>
      <c r="F103" s="64" t="s">
        <v>160</v>
      </c>
      <c r="G103" s="64"/>
      <c r="H103" s="105">
        <v>30.2</v>
      </c>
      <c r="I103" s="104"/>
      <c r="J103" s="104"/>
      <c r="K103" s="104"/>
      <c r="L103" s="104"/>
      <c r="M103" s="104"/>
      <c r="N103" s="104"/>
      <c r="O103" s="104"/>
      <c r="P103" s="104"/>
      <c r="Q103" s="104"/>
      <c r="R103" s="104"/>
      <c r="S103" s="104"/>
      <c r="T103" s="64"/>
      <c r="U103" s="64"/>
      <c r="V103" s="104"/>
      <c r="W103" s="104" t="s">
        <v>159</v>
      </c>
      <c r="X103" s="107"/>
    </row>
    <row r="104" spans="2:24" x14ac:dyDescent="0.25">
      <c r="B104" s="102">
        <v>95</v>
      </c>
      <c r="C104" s="103" t="s">
        <v>165</v>
      </c>
      <c r="D104" s="64">
        <v>500</v>
      </c>
      <c r="E104" s="104"/>
      <c r="F104" s="64" t="s">
        <v>160</v>
      </c>
      <c r="G104" s="64"/>
      <c r="H104" s="105">
        <v>29.3</v>
      </c>
      <c r="I104" s="104"/>
      <c r="J104" s="104"/>
      <c r="K104" s="104"/>
      <c r="L104" s="104"/>
      <c r="M104" s="104"/>
      <c r="N104" s="104"/>
      <c r="O104" s="104"/>
      <c r="P104" s="104"/>
      <c r="Q104" s="104"/>
      <c r="R104" s="104"/>
      <c r="S104" s="104"/>
      <c r="T104" s="64"/>
      <c r="U104" s="64"/>
      <c r="V104" s="104"/>
      <c r="W104" s="104" t="s">
        <v>159</v>
      </c>
      <c r="X104" s="107"/>
    </row>
    <row r="105" spans="2:24" x14ac:dyDescent="0.25">
      <c r="B105" s="102">
        <v>96</v>
      </c>
      <c r="C105" s="103" t="s">
        <v>166</v>
      </c>
      <c r="D105" s="64">
        <v>25</v>
      </c>
      <c r="E105" s="104"/>
      <c r="F105" s="64"/>
      <c r="G105" s="64"/>
      <c r="H105" s="105"/>
      <c r="I105" s="104">
        <v>0.7</v>
      </c>
      <c r="J105" s="104"/>
      <c r="K105" s="104"/>
      <c r="L105" s="104"/>
      <c r="M105" s="104"/>
      <c r="N105" s="104"/>
      <c r="O105" s="104">
        <v>50.2</v>
      </c>
      <c r="P105" s="104">
        <v>5.7</v>
      </c>
      <c r="Q105" s="104">
        <v>43.4</v>
      </c>
      <c r="R105" s="104">
        <v>0</v>
      </c>
      <c r="S105" s="104">
        <v>36.299999999999997</v>
      </c>
      <c r="T105" s="64">
        <v>25.1</v>
      </c>
      <c r="U105" s="64">
        <v>28.7</v>
      </c>
      <c r="V105" s="104">
        <v>8.3000000000000007</v>
      </c>
      <c r="W105" s="104" t="s">
        <v>159</v>
      </c>
      <c r="X105" s="107"/>
    </row>
    <row r="106" spans="2:24" x14ac:dyDescent="0.25">
      <c r="B106" s="102">
        <v>97</v>
      </c>
      <c r="C106" s="103" t="s">
        <v>166</v>
      </c>
      <c r="D106" s="64">
        <v>500</v>
      </c>
      <c r="E106" s="104"/>
      <c r="F106" s="64" t="s">
        <v>160</v>
      </c>
      <c r="G106" s="64"/>
      <c r="H106" s="105">
        <v>29.3</v>
      </c>
      <c r="I106" s="104"/>
      <c r="J106" s="104"/>
      <c r="K106" s="104"/>
      <c r="L106" s="104"/>
      <c r="M106" s="104"/>
      <c r="N106" s="104"/>
      <c r="O106" s="104"/>
      <c r="P106" s="104"/>
      <c r="Q106" s="104"/>
      <c r="R106" s="104"/>
      <c r="S106" s="104"/>
      <c r="T106" s="64"/>
      <c r="U106" s="64"/>
      <c r="V106" s="104"/>
      <c r="W106" s="104" t="s">
        <v>159</v>
      </c>
      <c r="X106" s="107"/>
    </row>
    <row r="107" spans="2:24" x14ac:dyDescent="0.25">
      <c r="B107" s="102">
        <v>98</v>
      </c>
      <c r="C107" s="103" t="s">
        <v>167</v>
      </c>
      <c r="D107" s="64">
        <v>500</v>
      </c>
      <c r="E107" s="104"/>
      <c r="F107" s="64" t="s">
        <v>160</v>
      </c>
      <c r="G107" s="64"/>
      <c r="H107" s="105">
        <v>27.3</v>
      </c>
      <c r="I107" s="104"/>
      <c r="J107" s="104"/>
      <c r="K107" s="104"/>
      <c r="L107" s="104"/>
      <c r="M107" s="104"/>
      <c r="N107" s="104"/>
      <c r="O107" s="104"/>
      <c r="P107" s="104"/>
      <c r="Q107" s="104"/>
      <c r="R107" s="104"/>
      <c r="S107" s="104"/>
      <c r="T107" s="64"/>
      <c r="U107" s="64"/>
      <c r="V107" s="104"/>
      <c r="W107" s="104" t="s">
        <v>159</v>
      </c>
      <c r="X107" s="107"/>
    </row>
    <row r="108" spans="2:24" x14ac:dyDescent="0.25">
      <c r="B108" s="102">
        <v>99</v>
      </c>
      <c r="C108" s="103" t="s">
        <v>168</v>
      </c>
      <c r="D108" s="64">
        <v>25</v>
      </c>
      <c r="E108" s="104"/>
      <c r="F108" s="64"/>
      <c r="G108" s="64"/>
      <c r="H108" s="105"/>
      <c r="I108" s="104">
        <v>7.1</v>
      </c>
      <c r="J108" s="104"/>
      <c r="K108" s="104"/>
      <c r="L108" s="104"/>
      <c r="M108" s="104"/>
      <c r="N108" s="104"/>
      <c r="O108" s="104">
        <v>44</v>
      </c>
      <c r="P108" s="104">
        <v>4.7</v>
      </c>
      <c r="Q108" s="104">
        <v>43.4</v>
      </c>
      <c r="R108" s="104">
        <v>0.7</v>
      </c>
      <c r="S108" s="104">
        <v>28.6</v>
      </c>
      <c r="T108" s="64">
        <v>15.3</v>
      </c>
      <c r="U108" s="64">
        <v>31.2</v>
      </c>
      <c r="V108" s="104">
        <v>15.8</v>
      </c>
      <c r="W108" s="104" t="s">
        <v>159</v>
      </c>
      <c r="X108" s="107"/>
    </row>
    <row r="109" spans="2:24" x14ac:dyDescent="0.25">
      <c r="B109" s="102">
        <v>100</v>
      </c>
      <c r="C109" s="103" t="s">
        <v>168</v>
      </c>
      <c r="D109" s="64">
        <v>500</v>
      </c>
      <c r="E109" s="104"/>
      <c r="F109" s="64" t="s">
        <v>160</v>
      </c>
      <c r="G109" s="64"/>
      <c r="H109" s="105">
        <v>43.2</v>
      </c>
      <c r="I109" s="104"/>
      <c r="J109" s="104">
        <v>470</v>
      </c>
      <c r="K109" s="104"/>
      <c r="L109" s="104"/>
      <c r="M109" s="104"/>
      <c r="N109" s="104"/>
      <c r="O109" s="104">
        <v>83.6</v>
      </c>
      <c r="P109" s="104">
        <v>2.4</v>
      </c>
      <c r="Q109" s="104">
        <v>14.1</v>
      </c>
      <c r="R109" s="104"/>
      <c r="S109" s="104"/>
      <c r="T109" s="64"/>
      <c r="U109" s="64"/>
      <c r="V109" s="104"/>
      <c r="W109" s="104" t="s">
        <v>159</v>
      </c>
      <c r="X109" s="107"/>
    </row>
    <row r="110" spans="2:24" x14ac:dyDescent="0.25">
      <c r="B110" s="102">
        <v>101</v>
      </c>
      <c r="C110" s="103" t="s">
        <v>169</v>
      </c>
      <c r="D110" s="64">
        <v>500</v>
      </c>
      <c r="E110" s="104"/>
      <c r="F110" s="64" t="s">
        <v>160</v>
      </c>
      <c r="G110" s="64"/>
      <c r="H110" s="105">
        <v>47.8</v>
      </c>
      <c r="I110" s="104"/>
      <c r="J110" s="104">
        <v>625</v>
      </c>
      <c r="K110" s="104"/>
      <c r="L110" s="104"/>
      <c r="M110" s="104"/>
      <c r="N110" s="104"/>
      <c r="O110" s="104">
        <v>76.7</v>
      </c>
      <c r="P110" s="104">
        <v>2.1</v>
      </c>
      <c r="Q110" s="104">
        <v>20.9</v>
      </c>
      <c r="R110" s="104"/>
      <c r="S110" s="104"/>
      <c r="T110" s="64"/>
      <c r="U110" s="64"/>
      <c r="V110" s="104"/>
      <c r="W110" s="104" t="s">
        <v>159</v>
      </c>
      <c r="X110" s="107"/>
    </row>
    <row r="111" spans="2:24" x14ac:dyDescent="0.25">
      <c r="B111" s="102">
        <v>102</v>
      </c>
      <c r="C111" s="103" t="s">
        <v>170</v>
      </c>
      <c r="D111" s="64">
        <v>25</v>
      </c>
      <c r="E111" s="104"/>
      <c r="F111" s="64"/>
      <c r="G111" s="64"/>
      <c r="H111" s="105"/>
      <c r="I111" s="104">
        <v>2.8</v>
      </c>
      <c r="J111" s="104"/>
      <c r="K111" s="104"/>
      <c r="L111" s="104"/>
      <c r="M111" s="104"/>
      <c r="N111" s="104"/>
      <c r="O111" s="104">
        <v>47.6</v>
      </c>
      <c r="P111" s="104">
        <v>5</v>
      </c>
      <c r="Q111" s="104">
        <v>44.6</v>
      </c>
      <c r="R111" s="104">
        <v>0</v>
      </c>
      <c r="S111" s="104">
        <v>40.299999999999997</v>
      </c>
      <c r="T111" s="64">
        <v>28.7</v>
      </c>
      <c r="U111" s="64">
        <v>16.600000000000001</v>
      </c>
      <c r="V111" s="104">
        <v>15.4</v>
      </c>
      <c r="W111" s="104" t="s">
        <v>159</v>
      </c>
      <c r="X111" s="107"/>
    </row>
    <row r="112" spans="2:24" x14ac:dyDescent="0.25">
      <c r="B112" s="102">
        <v>103</v>
      </c>
      <c r="C112" s="103" t="s">
        <v>170</v>
      </c>
      <c r="D112" s="64">
        <v>500</v>
      </c>
      <c r="E112" s="104"/>
      <c r="F112" s="64" t="s">
        <v>160</v>
      </c>
      <c r="G112" s="64"/>
      <c r="H112" s="105">
        <v>26.5</v>
      </c>
      <c r="I112" s="104"/>
      <c r="J112" s="104">
        <v>381</v>
      </c>
      <c r="K112" s="104"/>
      <c r="L112" s="104"/>
      <c r="M112" s="104"/>
      <c r="N112" s="104"/>
      <c r="O112" s="104">
        <v>85.3</v>
      </c>
      <c r="P112" s="104">
        <v>2.4</v>
      </c>
      <c r="Q112" s="104">
        <v>11.8</v>
      </c>
      <c r="R112" s="104"/>
      <c r="S112" s="104"/>
      <c r="T112" s="64"/>
      <c r="U112" s="64"/>
      <c r="V112" s="104"/>
      <c r="W112" s="104" t="s">
        <v>159</v>
      </c>
      <c r="X112" s="107"/>
    </row>
    <row r="113" spans="2:24" x14ac:dyDescent="0.25">
      <c r="B113" s="102">
        <v>104</v>
      </c>
      <c r="C113" s="103" t="s">
        <v>171</v>
      </c>
      <c r="D113" s="64">
        <v>500</v>
      </c>
      <c r="E113" s="104"/>
      <c r="F113" s="64" t="s">
        <v>160</v>
      </c>
      <c r="G113" s="64"/>
      <c r="H113" s="105">
        <v>11.2</v>
      </c>
      <c r="I113" s="104"/>
      <c r="J113" s="104">
        <v>500</v>
      </c>
      <c r="K113" s="104"/>
      <c r="L113" s="104"/>
      <c r="M113" s="104"/>
      <c r="N113" s="104"/>
      <c r="O113" s="104">
        <v>79.5</v>
      </c>
      <c r="P113" s="104">
        <v>2.2999999999999998</v>
      </c>
      <c r="Q113" s="104">
        <v>17</v>
      </c>
      <c r="R113" s="104"/>
      <c r="S113" s="104"/>
      <c r="T113" s="64"/>
      <c r="U113" s="64"/>
      <c r="V113" s="104"/>
      <c r="W113" s="104" t="s">
        <v>159</v>
      </c>
      <c r="X113" s="107"/>
    </row>
    <row r="114" spans="2:24" x14ac:dyDescent="0.25">
      <c r="B114" s="102">
        <v>105</v>
      </c>
      <c r="C114" s="103" t="s">
        <v>172</v>
      </c>
      <c r="D114" s="64">
        <v>25</v>
      </c>
      <c r="E114" s="104"/>
      <c r="F114" s="64"/>
      <c r="G114" s="64"/>
      <c r="H114" s="105"/>
      <c r="I114" s="104">
        <v>6.8</v>
      </c>
      <c r="J114" s="104"/>
      <c r="K114" s="104"/>
      <c r="L114" s="104"/>
      <c r="M114" s="104"/>
      <c r="N114" s="104"/>
      <c r="O114" s="104">
        <v>41.9</v>
      </c>
      <c r="P114" s="104">
        <v>5.3</v>
      </c>
      <c r="Q114" s="104">
        <v>46</v>
      </c>
      <c r="R114" s="104">
        <v>0</v>
      </c>
      <c r="S114" s="104">
        <v>42.7</v>
      </c>
      <c r="T114" s="64">
        <v>23.6</v>
      </c>
      <c r="U114" s="64">
        <v>17.5</v>
      </c>
      <c r="V114" s="104">
        <v>9.8000000000000007</v>
      </c>
      <c r="W114" s="104" t="s">
        <v>159</v>
      </c>
      <c r="X114" s="107"/>
    </row>
    <row r="115" spans="2:24" x14ac:dyDescent="0.25">
      <c r="B115" s="102">
        <v>106</v>
      </c>
      <c r="C115" s="103" t="s">
        <v>172</v>
      </c>
      <c r="D115" s="64">
        <v>500</v>
      </c>
      <c r="E115" s="104"/>
      <c r="F115" s="64" t="s">
        <v>160</v>
      </c>
      <c r="G115" s="64"/>
      <c r="H115" s="105">
        <v>29.1</v>
      </c>
      <c r="I115" s="104"/>
      <c r="J115" s="104"/>
      <c r="K115" s="104"/>
      <c r="L115" s="104"/>
      <c r="M115" s="104"/>
      <c r="N115" s="104"/>
      <c r="O115" s="104"/>
      <c r="P115" s="104"/>
      <c r="Q115" s="104"/>
      <c r="R115" s="104"/>
      <c r="S115" s="104"/>
      <c r="T115" s="64"/>
      <c r="U115" s="64"/>
      <c r="V115" s="104"/>
      <c r="W115" s="104" t="s">
        <v>159</v>
      </c>
      <c r="X115" s="107"/>
    </row>
    <row r="116" spans="2:24" x14ac:dyDescent="0.25">
      <c r="B116" s="102">
        <v>107</v>
      </c>
      <c r="C116" s="103" t="s">
        <v>173</v>
      </c>
      <c r="D116" s="64">
        <v>500</v>
      </c>
      <c r="E116" s="104"/>
      <c r="F116" s="64" t="s">
        <v>160</v>
      </c>
      <c r="G116" s="64"/>
      <c r="H116" s="105">
        <v>29</v>
      </c>
      <c r="I116" s="104"/>
      <c r="J116" s="104"/>
      <c r="K116" s="104"/>
      <c r="L116" s="104"/>
      <c r="M116" s="104"/>
      <c r="N116" s="104"/>
      <c r="O116" s="104"/>
      <c r="P116" s="104"/>
      <c r="Q116" s="104"/>
      <c r="R116" s="104"/>
      <c r="S116" s="104"/>
      <c r="T116" s="64"/>
      <c r="U116" s="64"/>
      <c r="V116" s="104"/>
      <c r="W116" s="104" t="s">
        <v>159</v>
      </c>
      <c r="X116" s="107"/>
    </row>
    <row r="117" spans="2:24" x14ac:dyDescent="0.25">
      <c r="B117" s="102">
        <v>108</v>
      </c>
      <c r="C117" s="103" t="s">
        <v>174</v>
      </c>
      <c r="D117" s="64">
        <v>25</v>
      </c>
      <c r="E117" s="104"/>
      <c r="F117" s="64"/>
      <c r="G117" s="64"/>
      <c r="H117" s="105"/>
      <c r="I117" s="104">
        <v>5.4</v>
      </c>
      <c r="J117" s="104"/>
      <c r="K117" s="104"/>
      <c r="L117" s="104"/>
      <c r="M117" s="104"/>
      <c r="N117" s="104"/>
      <c r="O117" s="104">
        <v>42.7</v>
      </c>
      <c r="P117" s="104">
        <v>6</v>
      </c>
      <c r="Q117" s="104">
        <v>49.5</v>
      </c>
      <c r="R117" s="104">
        <v>0.1</v>
      </c>
      <c r="S117" s="104">
        <v>77.8</v>
      </c>
      <c r="T117" s="64">
        <v>16</v>
      </c>
      <c r="U117" s="64">
        <v>0</v>
      </c>
      <c r="V117" s="104">
        <v>1.1000000000000001</v>
      </c>
      <c r="W117" s="104" t="s">
        <v>159</v>
      </c>
      <c r="X117" s="107"/>
    </row>
    <row r="118" spans="2:24" x14ac:dyDescent="0.25">
      <c r="B118" s="102">
        <v>109</v>
      </c>
      <c r="C118" s="103" t="s">
        <v>174</v>
      </c>
      <c r="D118" s="64">
        <v>500</v>
      </c>
      <c r="E118" s="104"/>
      <c r="F118" s="64" t="s">
        <v>160</v>
      </c>
      <c r="G118" s="64"/>
      <c r="H118" s="105">
        <v>19.399999999999999</v>
      </c>
      <c r="I118" s="104"/>
      <c r="J118" s="104"/>
      <c r="K118" s="104"/>
      <c r="L118" s="104"/>
      <c r="M118" s="104"/>
      <c r="N118" s="104"/>
      <c r="O118" s="104"/>
      <c r="P118" s="104"/>
      <c r="Q118" s="104"/>
      <c r="R118" s="104"/>
      <c r="S118" s="104"/>
      <c r="T118" s="64"/>
      <c r="U118" s="64"/>
      <c r="V118" s="104"/>
      <c r="W118" s="104" t="s">
        <v>159</v>
      </c>
      <c r="X118" s="107"/>
    </row>
    <row r="119" spans="2:24" x14ac:dyDescent="0.25">
      <c r="B119" s="102">
        <v>110</v>
      </c>
      <c r="C119" s="103" t="s">
        <v>175</v>
      </c>
      <c r="D119" s="64">
        <v>500</v>
      </c>
      <c r="E119" s="104"/>
      <c r="F119" s="64" t="s">
        <v>160</v>
      </c>
      <c r="G119" s="64"/>
      <c r="H119" s="105">
        <v>10.6</v>
      </c>
      <c r="I119" s="104"/>
      <c r="J119" s="104"/>
      <c r="K119" s="104"/>
      <c r="L119" s="104"/>
      <c r="M119" s="104"/>
      <c r="N119" s="104"/>
      <c r="O119" s="104"/>
      <c r="P119" s="104"/>
      <c r="Q119" s="104"/>
      <c r="R119" s="104"/>
      <c r="S119" s="104"/>
      <c r="T119" s="64"/>
      <c r="U119" s="64"/>
      <c r="V119" s="104"/>
      <c r="W119" s="104" t="s">
        <v>159</v>
      </c>
      <c r="X119" s="107"/>
    </row>
    <row r="120" spans="2:24" x14ac:dyDescent="0.25">
      <c r="B120" s="102">
        <v>111</v>
      </c>
      <c r="C120" s="103" t="s">
        <v>176</v>
      </c>
      <c r="D120" s="64">
        <v>25</v>
      </c>
      <c r="E120" s="104"/>
      <c r="F120" s="64"/>
      <c r="G120" s="64"/>
      <c r="H120" s="105"/>
      <c r="I120" s="104">
        <v>5.9</v>
      </c>
      <c r="J120" s="104"/>
      <c r="K120" s="104"/>
      <c r="L120" s="104"/>
      <c r="M120" s="104"/>
      <c r="N120" s="104"/>
      <c r="O120" s="104">
        <v>48.3</v>
      </c>
      <c r="P120" s="104">
        <v>5.7</v>
      </c>
      <c r="Q120" s="104">
        <v>39.4</v>
      </c>
      <c r="R120" s="104">
        <v>0.8</v>
      </c>
      <c r="S120" s="104">
        <v>35.700000000000003</v>
      </c>
      <c r="T120" s="64">
        <v>18.7</v>
      </c>
      <c r="U120" s="64">
        <v>30.2</v>
      </c>
      <c r="V120" s="104">
        <v>10.3</v>
      </c>
      <c r="W120" s="104" t="s">
        <v>159</v>
      </c>
      <c r="X120" s="107"/>
    </row>
    <row r="121" spans="2:24" x14ac:dyDescent="0.25">
      <c r="B121" s="102">
        <v>112</v>
      </c>
      <c r="C121" s="103" t="s">
        <v>176</v>
      </c>
      <c r="D121" s="64">
        <v>500</v>
      </c>
      <c r="E121" s="104"/>
      <c r="F121" s="64" t="s">
        <v>160</v>
      </c>
      <c r="G121" s="64"/>
      <c r="H121" s="105">
        <v>31.3</v>
      </c>
      <c r="I121" s="104"/>
      <c r="J121" s="104">
        <v>277</v>
      </c>
      <c r="K121" s="104"/>
      <c r="L121" s="104"/>
      <c r="M121" s="104"/>
      <c r="N121" s="104"/>
      <c r="O121" s="104">
        <v>78.900000000000006</v>
      </c>
      <c r="P121" s="104">
        <v>2.4</v>
      </c>
      <c r="Q121" s="104">
        <v>17.7</v>
      </c>
      <c r="R121" s="104"/>
      <c r="S121" s="104"/>
      <c r="T121" s="64"/>
      <c r="U121" s="64"/>
      <c r="V121" s="104"/>
      <c r="W121" s="104" t="s">
        <v>159</v>
      </c>
      <c r="X121" s="107"/>
    </row>
    <row r="122" spans="2:24" x14ac:dyDescent="0.25">
      <c r="B122" s="102">
        <v>113</v>
      </c>
      <c r="C122" s="103" t="s">
        <v>177</v>
      </c>
      <c r="D122" s="64">
        <v>500</v>
      </c>
      <c r="E122" s="104"/>
      <c r="F122" s="64" t="s">
        <v>160</v>
      </c>
      <c r="G122" s="64"/>
      <c r="H122" s="105">
        <v>33.299999999999997</v>
      </c>
      <c r="I122" s="104"/>
      <c r="J122" s="104">
        <v>375</v>
      </c>
      <c r="K122" s="104"/>
      <c r="L122" s="104"/>
      <c r="M122" s="104"/>
      <c r="N122" s="104"/>
      <c r="O122" s="104">
        <v>80</v>
      </c>
      <c r="P122" s="104">
        <v>2.2000000000000002</v>
      </c>
      <c r="Q122" s="104">
        <v>16.8</v>
      </c>
      <c r="R122" s="104"/>
      <c r="S122" s="104"/>
      <c r="T122" s="64"/>
      <c r="U122" s="64"/>
      <c r="V122" s="104"/>
      <c r="W122" s="104" t="s">
        <v>159</v>
      </c>
      <c r="X122" s="107"/>
    </row>
    <row r="123" spans="2:24" x14ac:dyDescent="0.25">
      <c r="B123" s="102">
        <v>114</v>
      </c>
      <c r="C123" s="103" t="s">
        <v>178</v>
      </c>
      <c r="D123" s="64">
        <v>25</v>
      </c>
      <c r="E123" s="104"/>
      <c r="F123" s="64"/>
      <c r="G123" s="64"/>
      <c r="H123" s="105"/>
      <c r="I123" s="104">
        <v>18.100000000000001</v>
      </c>
      <c r="J123" s="104"/>
      <c r="K123" s="104"/>
      <c r="L123" s="104"/>
      <c r="M123" s="104"/>
      <c r="N123" s="104"/>
      <c r="O123" s="104">
        <v>42.7</v>
      </c>
      <c r="P123" s="104">
        <v>6</v>
      </c>
      <c r="Q123" s="104">
        <v>33</v>
      </c>
      <c r="R123" s="104">
        <v>0.1</v>
      </c>
      <c r="S123" s="104">
        <v>33.299999999999997</v>
      </c>
      <c r="T123" s="64">
        <v>26.9</v>
      </c>
      <c r="U123" s="64">
        <v>14</v>
      </c>
      <c r="V123" s="104">
        <v>10.8</v>
      </c>
      <c r="W123" s="104" t="s">
        <v>159</v>
      </c>
      <c r="X123" s="107"/>
    </row>
    <row r="124" spans="2:24" x14ac:dyDescent="0.25">
      <c r="B124" s="102">
        <v>115</v>
      </c>
      <c r="C124" s="103" t="s">
        <v>178</v>
      </c>
      <c r="D124" s="64">
        <v>500</v>
      </c>
      <c r="E124" s="104"/>
      <c r="F124" s="64" t="s">
        <v>160</v>
      </c>
      <c r="G124" s="64"/>
      <c r="H124" s="105">
        <v>29.9</v>
      </c>
      <c r="I124" s="104"/>
      <c r="J124" s="104"/>
      <c r="K124" s="104"/>
      <c r="L124" s="104"/>
      <c r="M124" s="104"/>
      <c r="N124" s="104"/>
      <c r="O124" s="104"/>
      <c r="P124" s="104"/>
      <c r="Q124" s="104"/>
      <c r="R124" s="104"/>
      <c r="S124" s="104"/>
      <c r="T124" s="64"/>
      <c r="U124" s="64"/>
      <c r="V124" s="104"/>
      <c r="W124" s="104" t="s">
        <v>159</v>
      </c>
      <c r="X124" s="107"/>
    </row>
    <row r="125" spans="2:24" x14ac:dyDescent="0.25">
      <c r="B125" s="102">
        <v>116</v>
      </c>
      <c r="C125" s="103" t="s">
        <v>179</v>
      </c>
      <c r="D125" s="64">
        <v>500</v>
      </c>
      <c r="E125" s="104"/>
      <c r="F125" s="64" t="s">
        <v>160</v>
      </c>
      <c r="G125" s="64"/>
      <c r="H125" s="105">
        <v>19.399999999999999</v>
      </c>
      <c r="I125" s="104"/>
      <c r="J125" s="104"/>
      <c r="K125" s="104"/>
      <c r="L125" s="104"/>
      <c r="M125" s="104"/>
      <c r="N125" s="104"/>
      <c r="O125" s="104"/>
      <c r="P125" s="104"/>
      <c r="Q125" s="104"/>
      <c r="R125" s="104"/>
      <c r="S125" s="104"/>
      <c r="T125" s="64"/>
      <c r="U125" s="64"/>
      <c r="V125" s="104"/>
      <c r="W125" s="104" t="s">
        <v>159</v>
      </c>
      <c r="X125" s="107"/>
    </row>
    <row r="126" spans="2:24" x14ac:dyDescent="0.25">
      <c r="B126" s="102">
        <v>117</v>
      </c>
      <c r="C126" s="103" t="s">
        <v>180</v>
      </c>
      <c r="D126" s="64">
        <v>25</v>
      </c>
      <c r="E126" s="104"/>
      <c r="F126" s="64"/>
      <c r="G126" s="64"/>
      <c r="H126" s="105"/>
      <c r="I126" s="104">
        <v>23.5</v>
      </c>
      <c r="J126" s="104"/>
      <c r="K126" s="104"/>
      <c r="L126" s="104"/>
      <c r="M126" s="104"/>
      <c r="N126" s="104"/>
      <c r="O126" s="104">
        <v>38.9</v>
      </c>
      <c r="P126" s="104">
        <v>5.0999999999999996</v>
      </c>
      <c r="Q126" s="104">
        <v>32</v>
      </c>
      <c r="R126" s="104">
        <v>0.6</v>
      </c>
      <c r="S126" s="104">
        <v>31.3</v>
      </c>
      <c r="T126" s="64">
        <v>24.3</v>
      </c>
      <c r="U126" s="64">
        <v>14.3</v>
      </c>
      <c r="V126" s="104">
        <v>8.4</v>
      </c>
      <c r="W126" s="104" t="s">
        <v>159</v>
      </c>
      <c r="X126" s="107"/>
    </row>
    <row r="127" spans="2:24" x14ac:dyDescent="0.25">
      <c r="B127" s="102">
        <v>118</v>
      </c>
      <c r="C127" s="103" t="s">
        <v>180</v>
      </c>
      <c r="D127" s="64">
        <v>500</v>
      </c>
      <c r="E127" s="104"/>
      <c r="F127" s="64" t="s">
        <v>160</v>
      </c>
      <c r="G127" s="64"/>
      <c r="H127" s="105">
        <v>30</v>
      </c>
      <c r="I127" s="104"/>
      <c r="J127" s="104">
        <v>260</v>
      </c>
      <c r="K127" s="104"/>
      <c r="L127" s="104"/>
      <c r="M127" s="104"/>
      <c r="N127" s="104"/>
      <c r="O127" s="104">
        <v>88.8</v>
      </c>
      <c r="P127" s="104">
        <v>3.2</v>
      </c>
      <c r="Q127" s="104">
        <v>8.1999999999999993</v>
      </c>
      <c r="R127" s="104"/>
      <c r="S127" s="104"/>
      <c r="T127" s="64"/>
      <c r="U127" s="64"/>
      <c r="V127" s="104"/>
      <c r="W127" s="104" t="s">
        <v>159</v>
      </c>
      <c r="X127" s="107"/>
    </row>
    <row r="128" spans="2:24" x14ac:dyDescent="0.25">
      <c r="B128" s="102">
        <v>119</v>
      </c>
      <c r="C128" s="103" t="s">
        <v>181</v>
      </c>
      <c r="D128" s="64">
        <v>500</v>
      </c>
      <c r="E128" s="104"/>
      <c r="F128" s="64" t="s">
        <v>160</v>
      </c>
      <c r="G128" s="64"/>
      <c r="H128" s="105">
        <v>33.799999999999997</v>
      </c>
      <c r="I128" s="104"/>
      <c r="J128" s="104">
        <v>340</v>
      </c>
      <c r="K128" s="104"/>
      <c r="L128" s="104"/>
      <c r="M128" s="104"/>
      <c r="N128" s="104"/>
      <c r="O128" s="104">
        <v>59.5</v>
      </c>
      <c r="P128" s="104">
        <v>2.4</v>
      </c>
      <c r="Q128" s="104">
        <v>38</v>
      </c>
      <c r="R128" s="104"/>
      <c r="S128" s="104"/>
      <c r="T128" s="64"/>
      <c r="U128" s="64"/>
      <c r="V128" s="104"/>
      <c r="W128" s="104" t="s">
        <v>159</v>
      </c>
      <c r="X128" s="107"/>
    </row>
    <row r="129" spans="2:24" x14ac:dyDescent="0.25">
      <c r="B129" s="102">
        <v>120</v>
      </c>
      <c r="C129" s="103" t="s">
        <v>182</v>
      </c>
      <c r="D129" s="64">
        <v>25</v>
      </c>
      <c r="E129" s="104"/>
      <c r="F129" s="64"/>
      <c r="G129" s="64"/>
      <c r="H129" s="105"/>
      <c r="I129" s="104">
        <v>19.8</v>
      </c>
      <c r="J129" s="104"/>
      <c r="K129" s="104"/>
      <c r="L129" s="104"/>
      <c r="M129" s="104"/>
      <c r="N129" s="104"/>
      <c r="O129" s="104">
        <v>36.9</v>
      </c>
      <c r="P129" s="104">
        <v>5</v>
      </c>
      <c r="Q129" s="104">
        <v>37.9</v>
      </c>
      <c r="R129" s="104">
        <v>0.4</v>
      </c>
      <c r="S129" s="104">
        <v>37</v>
      </c>
      <c r="T129" s="64">
        <v>22.7</v>
      </c>
      <c r="U129" s="64">
        <v>13.6</v>
      </c>
      <c r="V129" s="104">
        <v>13.1</v>
      </c>
      <c r="W129" s="104" t="s">
        <v>159</v>
      </c>
      <c r="X129" s="107"/>
    </row>
    <row r="130" spans="2:24" x14ac:dyDescent="0.25">
      <c r="B130" s="102">
        <v>121</v>
      </c>
      <c r="C130" s="103" t="s">
        <v>182</v>
      </c>
      <c r="D130" s="64">
        <v>500</v>
      </c>
      <c r="E130" s="104"/>
      <c r="F130" s="64" t="s">
        <v>160</v>
      </c>
      <c r="G130" s="64"/>
      <c r="H130" s="105">
        <v>25.3</v>
      </c>
      <c r="I130" s="104"/>
      <c r="J130" s="104"/>
      <c r="K130" s="104"/>
      <c r="L130" s="104"/>
      <c r="M130" s="104"/>
      <c r="N130" s="104"/>
      <c r="O130" s="104"/>
      <c r="P130" s="104"/>
      <c r="Q130" s="104"/>
      <c r="R130" s="104"/>
      <c r="S130" s="104"/>
      <c r="T130" s="64"/>
      <c r="U130" s="64"/>
      <c r="V130" s="104"/>
      <c r="W130" s="104" t="s">
        <v>159</v>
      </c>
      <c r="X130" s="107"/>
    </row>
    <row r="131" spans="2:24" x14ac:dyDescent="0.25">
      <c r="B131" s="102">
        <v>122</v>
      </c>
      <c r="C131" s="103" t="s">
        <v>183</v>
      </c>
      <c r="D131" s="64">
        <v>500</v>
      </c>
      <c r="E131" s="104"/>
      <c r="F131" s="64" t="s">
        <v>160</v>
      </c>
      <c r="G131" s="64"/>
      <c r="H131" s="105">
        <v>17.899999999999999</v>
      </c>
      <c r="I131" s="104"/>
      <c r="J131" s="104"/>
      <c r="K131" s="104"/>
      <c r="L131" s="104"/>
      <c r="M131" s="104"/>
      <c r="N131" s="104"/>
      <c r="O131" s="104"/>
      <c r="P131" s="104"/>
      <c r="Q131" s="104"/>
      <c r="R131" s="104"/>
      <c r="S131" s="104"/>
      <c r="T131" s="64"/>
      <c r="U131" s="64"/>
      <c r="V131" s="104"/>
      <c r="W131" s="104" t="s">
        <v>159</v>
      </c>
      <c r="X131" s="107"/>
    </row>
    <row r="132" spans="2:24" x14ac:dyDescent="0.25">
      <c r="B132" s="102">
        <v>123</v>
      </c>
      <c r="C132" s="103" t="s">
        <v>184</v>
      </c>
      <c r="D132" s="64">
        <v>25</v>
      </c>
      <c r="E132" s="104"/>
      <c r="F132" s="64"/>
      <c r="G132" s="64"/>
      <c r="H132" s="105"/>
      <c r="I132" s="104">
        <v>0.9</v>
      </c>
      <c r="J132" s="104"/>
      <c r="K132" s="104"/>
      <c r="L132" s="104"/>
      <c r="M132" s="104"/>
      <c r="N132" s="104"/>
      <c r="O132" s="104">
        <v>48.2</v>
      </c>
      <c r="P132" s="104">
        <v>5.9</v>
      </c>
      <c r="Q132" s="104">
        <v>45.1</v>
      </c>
      <c r="R132" s="104">
        <v>0</v>
      </c>
      <c r="S132" s="104">
        <v>39.799999999999997</v>
      </c>
      <c r="T132" s="64">
        <v>24</v>
      </c>
      <c r="U132" s="64">
        <v>24.7</v>
      </c>
      <c r="V132" s="104">
        <v>9.6999999999999993</v>
      </c>
      <c r="W132" s="104" t="s">
        <v>159</v>
      </c>
      <c r="X132" s="107"/>
    </row>
    <row r="133" spans="2:24" x14ac:dyDescent="0.25">
      <c r="B133" s="102">
        <v>124</v>
      </c>
      <c r="C133" s="103" t="s">
        <v>184</v>
      </c>
      <c r="D133" s="64">
        <v>500</v>
      </c>
      <c r="E133" s="104"/>
      <c r="F133" s="64" t="s">
        <v>160</v>
      </c>
      <c r="G133" s="64"/>
      <c r="H133" s="105">
        <v>24.6</v>
      </c>
      <c r="I133" s="104"/>
      <c r="J133" s="104">
        <v>234</v>
      </c>
      <c r="K133" s="104"/>
      <c r="L133" s="104"/>
      <c r="M133" s="104"/>
      <c r="N133" s="104"/>
      <c r="O133" s="104">
        <v>83.7</v>
      </c>
      <c r="P133" s="104">
        <v>2.4</v>
      </c>
      <c r="Q133" s="104">
        <v>13.8</v>
      </c>
      <c r="R133" s="104"/>
      <c r="S133" s="104"/>
      <c r="T133" s="64"/>
      <c r="U133" s="64"/>
      <c r="V133" s="104"/>
      <c r="W133" s="104" t="s">
        <v>159</v>
      </c>
      <c r="X133" s="107"/>
    </row>
    <row r="134" spans="2:24" x14ac:dyDescent="0.25">
      <c r="B134" s="102">
        <v>125</v>
      </c>
      <c r="C134" s="103" t="s">
        <v>185</v>
      </c>
      <c r="D134" s="64">
        <v>500</v>
      </c>
      <c r="E134" s="104"/>
      <c r="F134" s="64" t="s">
        <v>160</v>
      </c>
      <c r="G134" s="64"/>
      <c r="H134" s="105">
        <v>22.7</v>
      </c>
      <c r="I134" s="104"/>
      <c r="J134" s="104">
        <v>252</v>
      </c>
      <c r="K134" s="104"/>
      <c r="L134" s="104"/>
      <c r="M134" s="104"/>
      <c r="N134" s="104"/>
      <c r="O134" s="104">
        <v>84.7</v>
      </c>
      <c r="P134" s="104">
        <v>1.8</v>
      </c>
      <c r="Q134" s="104">
        <v>13</v>
      </c>
      <c r="R134" s="104"/>
      <c r="S134" s="104"/>
      <c r="T134" s="64"/>
      <c r="U134" s="64"/>
      <c r="V134" s="104"/>
      <c r="W134" s="104" t="s">
        <v>159</v>
      </c>
      <c r="X134" s="107"/>
    </row>
    <row r="135" spans="2:24" x14ac:dyDescent="0.25">
      <c r="B135" s="102">
        <v>126</v>
      </c>
      <c r="C135" s="103" t="s">
        <v>186</v>
      </c>
      <c r="D135" s="64">
        <v>25</v>
      </c>
      <c r="E135" s="104"/>
      <c r="F135" s="64"/>
      <c r="G135" s="64"/>
      <c r="H135" s="105"/>
      <c r="I135" s="104">
        <v>11.2</v>
      </c>
      <c r="J135" s="104"/>
      <c r="K135" s="104"/>
      <c r="L135" s="104"/>
      <c r="M135" s="104"/>
      <c r="N135" s="104"/>
      <c r="O135" s="104">
        <v>47.5</v>
      </c>
      <c r="P135" s="104">
        <v>5.4</v>
      </c>
      <c r="Q135" s="104">
        <v>35.799999999999997</v>
      </c>
      <c r="R135" s="104">
        <v>0.1</v>
      </c>
      <c r="S135" s="104">
        <v>30.5</v>
      </c>
      <c r="T135" s="64">
        <v>28.9</v>
      </c>
      <c r="U135" s="64">
        <v>16.399999999999999</v>
      </c>
      <c r="V135" s="104">
        <v>13.4</v>
      </c>
      <c r="W135" s="104" t="s">
        <v>159</v>
      </c>
      <c r="X135" s="107"/>
    </row>
    <row r="136" spans="2:24" x14ac:dyDescent="0.25">
      <c r="B136" s="102">
        <v>127</v>
      </c>
      <c r="C136" s="103" t="s">
        <v>186</v>
      </c>
      <c r="D136" s="64">
        <v>500</v>
      </c>
      <c r="E136" s="104"/>
      <c r="F136" s="64" t="s">
        <v>160</v>
      </c>
      <c r="G136" s="64"/>
      <c r="H136" s="105">
        <v>27.2</v>
      </c>
      <c r="I136" s="104"/>
      <c r="J136" s="104"/>
      <c r="K136" s="104"/>
      <c r="L136" s="104"/>
      <c r="M136" s="104"/>
      <c r="N136" s="104"/>
      <c r="O136" s="104"/>
      <c r="P136" s="104"/>
      <c r="Q136" s="104"/>
      <c r="R136" s="104"/>
      <c r="S136" s="104"/>
      <c r="T136" s="104"/>
      <c r="U136" s="104"/>
      <c r="V136" s="104"/>
      <c r="W136" s="104" t="s">
        <v>159</v>
      </c>
      <c r="X136" s="107"/>
    </row>
    <row r="137" spans="2:24" ht="15.75" thickBot="1" x14ac:dyDescent="0.3">
      <c r="B137" s="108">
        <v>128</v>
      </c>
      <c r="C137" s="109" t="s">
        <v>187</v>
      </c>
      <c r="D137" s="110">
        <v>500</v>
      </c>
      <c r="E137" s="111"/>
      <c r="F137" s="110" t="s">
        <v>160</v>
      </c>
      <c r="G137" s="110"/>
      <c r="H137" s="112">
        <v>24.9</v>
      </c>
      <c r="I137" s="111"/>
      <c r="J137" s="111"/>
      <c r="K137" s="111"/>
      <c r="L137" s="111"/>
      <c r="M137" s="111"/>
      <c r="N137" s="111"/>
      <c r="O137" s="111"/>
      <c r="P137" s="111"/>
      <c r="Q137" s="111"/>
      <c r="R137" s="111"/>
      <c r="S137" s="111"/>
      <c r="T137" s="111"/>
      <c r="U137" s="111"/>
      <c r="V137" s="111"/>
      <c r="W137" s="111" t="s">
        <v>159</v>
      </c>
      <c r="X137" s="114"/>
    </row>
    <row r="138" spans="2:24" x14ac:dyDescent="0.25">
      <c r="B138" s="102">
        <v>129</v>
      </c>
      <c r="C138" s="103" t="s">
        <v>188</v>
      </c>
      <c r="D138" s="64">
        <v>25</v>
      </c>
      <c r="E138" s="104"/>
      <c r="F138" s="64"/>
      <c r="G138" s="64"/>
      <c r="H138" s="105"/>
      <c r="I138" s="104">
        <v>2.9</v>
      </c>
      <c r="J138" s="104"/>
      <c r="K138" s="104"/>
      <c r="L138" s="104"/>
      <c r="M138" s="104"/>
      <c r="N138" s="104"/>
      <c r="O138" s="104">
        <v>49.1</v>
      </c>
      <c r="P138" s="104">
        <v>6.1</v>
      </c>
      <c r="Q138" s="104">
        <v>40.5</v>
      </c>
      <c r="R138" s="104">
        <v>1.3</v>
      </c>
      <c r="S138" s="104"/>
      <c r="T138" s="104"/>
      <c r="U138" s="104"/>
      <c r="V138" s="104"/>
      <c r="W138" s="104" t="s">
        <v>189</v>
      </c>
      <c r="X138" s="107"/>
    </row>
    <row r="139" spans="2:24" x14ac:dyDescent="0.25">
      <c r="B139" s="102">
        <v>130</v>
      </c>
      <c r="C139" s="103" t="s">
        <v>188</v>
      </c>
      <c r="D139" s="64">
        <v>300</v>
      </c>
      <c r="E139" s="104"/>
      <c r="F139" s="64">
        <v>15</v>
      </c>
      <c r="G139" s="64"/>
      <c r="H139" s="115">
        <v>41.4</v>
      </c>
      <c r="I139" s="104"/>
      <c r="J139" s="104">
        <v>14.7</v>
      </c>
      <c r="K139" s="104"/>
      <c r="L139" s="104"/>
      <c r="M139" s="104"/>
      <c r="N139" s="104">
        <v>1E-3</v>
      </c>
      <c r="O139" s="104"/>
      <c r="P139" s="104"/>
      <c r="Q139" s="104"/>
      <c r="R139" s="104"/>
      <c r="S139" s="104"/>
      <c r="T139" s="104"/>
      <c r="U139" s="104"/>
      <c r="V139" s="104"/>
      <c r="W139" s="104" t="s">
        <v>189</v>
      </c>
      <c r="X139" s="107"/>
    </row>
    <row r="140" spans="2:24" x14ac:dyDescent="0.25">
      <c r="B140" s="102">
        <v>131</v>
      </c>
      <c r="C140" s="103" t="s">
        <v>188</v>
      </c>
      <c r="D140" s="64">
        <v>300</v>
      </c>
      <c r="E140" s="104"/>
      <c r="F140" s="64">
        <v>30</v>
      </c>
      <c r="G140" s="64"/>
      <c r="H140" s="105">
        <v>30.7</v>
      </c>
      <c r="I140" s="104"/>
      <c r="J140" s="104">
        <v>29.1</v>
      </c>
      <c r="K140" s="104"/>
      <c r="L140" s="104"/>
      <c r="M140" s="104"/>
      <c r="N140" s="104">
        <v>7.0000000000000001E-3</v>
      </c>
      <c r="O140" s="104"/>
      <c r="P140" s="104"/>
      <c r="Q140" s="104"/>
      <c r="R140" s="104"/>
      <c r="S140" s="104"/>
      <c r="T140" s="104"/>
      <c r="U140" s="104"/>
      <c r="V140" s="104"/>
      <c r="W140" s="104" t="s">
        <v>189</v>
      </c>
      <c r="X140" s="107"/>
    </row>
    <row r="141" spans="2:24" x14ac:dyDescent="0.25">
      <c r="B141" s="102">
        <v>132</v>
      </c>
      <c r="C141" s="103" t="s">
        <v>188</v>
      </c>
      <c r="D141" s="64">
        <v>300</v>
      </c>
      <c r="E141" s="104"/>
      <c r="F141" s="64">
        <v>45</v>
      </c>
      <c r="G141" s="64"/>
      <c r="H141" s="115">
        <v>23</v>
      </c>
      <c r="I141" s="104"/>
      <c r="J141" s="104">
        <v>40.4</v>
      </c>
      <c r="K141" s="64"/>
      <c r="L141" s="64"/>
      <c r="M141" s="104"/>
      <c r="N141" s="104">
        <v>0.01</v>
      </c>
      <c r="O141" s="104"/>
      <c r="P141" s="104"/>
      <c r="Q141" s="104"/>
      <c r="R141" s="104"/>
      <c r="S141" s="104"/>
      <c r="T141" s="104"/>
      <c r="U141" s="104"/>
      <c r="V141" s="104"/>
      <c r="W141" s="104" t="s">
        <v>189</v>
      </c>
      <c r="X141" s="107"/>
    </row>
    <row r="142" spans="2:24" x14ac:dyDescent="0.25">
      <c r="B142" s="102">
        <v>133</v>
      </c>
      <c r="C142" s="103" t="s">
        <v>188</v>
      </c>
      <c r="D142" s="64">
        <v>300</v>
      </c>
      <c r="E142" s="104"/>
      <c r="F142" s="64">
        <v>60</v>
      </c>
      <c r="G142" s="64"/>
      <c r="H142" s="105">
        <v>15.2</v>
      </c>
      <c r="I142" s="104"/>
      <c r="J142" s="104">
        <v>47.8</v>
      </c>
      <c r="K142" s="64"/>
      <c r="L142" s="64"/>
      <c r="M142" s="104"/>
      <c r="N142" s="104">
        <v>1.4999999999999999E-2</v>
      </c>
      <c r="O142" s="104"/>
      <c r="P142" s="104"/>
      <c r="Q142" s="104"/>
      <c r="R142" s="104"/>
      <c r="S142" s="104"/>
      <c r="T142" s="104"/>
      <c r="U142" s="104"/>
      <c r="V142" s="104"/>
      <c r="W142" s="104" t="s">
        <v>189</v>
      </c>
      <c r="X142" s="107"/>
    </row>
    <row r="143" spans="2:24" x14ac:dyDescent="0.25">
      <c r="B143" s="102">
        <v>134</v>
      </c>
      <c r="C143" s="103" t="s">
        <v>188</v>
      </c>
      <c r="D143" s="64">
        <v>400</v>
      </c>
      <c r="E143" s="104"/>
      <c r="F143" s="64">
        <v>15</v>
      </c>
      <c r="G143" s="64"/>
      <c r="H143" s="115">
        <v>26.4</v>
      </c>
      <c r="I143" s="104"/>
      <c r="J143" s="104">
        <v>23.5</v>
      </c>
      <c r="K143" s="64"/>
      <c r="L143" s="64"/>
      <c r="M143" s="104"/>
      <c r="N143" s="104">
        <v>7.0000000000000001E-3</v>
      </c>
      <c r="O143" s="104"/>
      <c r="P143" s="104"/>
      <c r="Q143" s="104"/>
      <c r="R143" s="104"/>
      <c r="S143" s="104"/>
      <c r="T143" s="104"/>
      <c r="U143" s="104"/>
      <c r="V143" s="104"/>
      <c r="W143" s="104" t="s">
        <v>189</v>
      </c>
      <c r="X143" s="107"/>
    </row>
    <row r="144" spans="2:24" x14ac:dyDescent="0.25">
      <c r="B144" s="102">
        <v>135</v>
      </c>
      <c r="C144" s="103" t="s">
        <v>188</v>
      </c>
      <c r="D144" s="64">
        <v>400</v>
      </c>
      <c r="E144" s="104"/>
      <c r="F144" s="64">
        <v>30</v>
      </c>
      <c r="G144" s="64"/>
      <c r="H144" s="105">
        <v>23.6</v>
      </c>
      <c r="I144" s="104"/>
      <c r="J144" s="104">
        <v>43.7</v>
      </c>
      <c r="K144" s="64"/>
      <c r="L144" s="64"/>
      <c r="M144" s="104"/>
      <c r="N144" s="104">
        <v>1.6E-2</v>
      </c>
      <c r="O144" s="104"/>
      <c r="P144" s="104"/>
      <c r="Q144" s="104"/>
      <c r="R144" s="104"/>
      <c r="S144" s="104"/>
      <c r="T144" s="104"/>
      <c r="U144" s="104"/>
      <c r="V144" s="104"/>
      <c r="W144" s="104" t="s">
        <v>189</v>
      </c>
      <c r="X144" s="107"/>
    </row>
    <row r="145" spans="2:24" x14ac:dyDescent="0.25">
      <c r="B145" s="102">
        <v>136</v>
      </c>
      <c r="C145" s="103" t="s">
        <v>188</v>
      </c>
      <c r="D145" s="64">
        <v>400</v>
      </c>
      <c r="E145" s="104"/>
      <c r="F145" s="64">
        <v>45</v>
      </c>
      <c r="G145" s="64"/>
      <c r="H145" s="115">
        <v>17.5</v>
      </c>
      <c r="I145" s="104"/>
      <c r="J145" s="104">
        <v>53.5</v>
      </c>
      <c r="K145" s="64"/>
      <c r="L145" s="64"/>
      <c r="M145" s="104"/>
      <c r="N145" s="104">
        <v>2.5000000000000001E-2</v>
      </c>
      <c r="O145" s="104"/>
      <c r="P145" s="104"/>
      <c r="Q145" s="104"/>
      <c r="R145" s="104"/>
      <c r="S145" s="104"/>
      <c r="T145" s="104"/>
      <c r="U145" s="104"/>
      <c r="V145" s="104"/>
      <c r="W145" s="104" t="s">
        <v>189</v>
      </c>
      <c r="X145" s="107"/>
    </row>
    <row r="146" spans="2:24" x14ac:dyDescent="0.25">
      <c r="B146" s="102">
        <v>137</v>
      </c>
      <c r="C146" s="103" t="s">
        <v>188</v>
      </c>
      <c r="D146" s="64">
        <v>400</v>
      </c>
      <c r="E146" s="104"/>
      <c r="F146" s="64">
        <v>60</v>
      </c>
      <c r="G146" s="64"/>
      <c r="H146" s="105">
        <v>12.6</v>
      </c>
      <c r="I146" s="104"/>
      <c r="J146" s="104">
        <v>59.3</v>
      </c>
      <c r="K146" s="64"/>
      <c r="L146" s="64"/>
      <c r="M146" s="104"/>
      <c r="N146" s="104">
        <v>3.1E-2</v>
      </c>
      <c r="O146" s="104"/>
      <c r="P146" s="104"/>
      <c r="Q146" s="104"/>
      <c r="R146" s="104"/>
      <c r="S146" s="104"/>
      <c r="T146" s="104"/>
      <c r="U146" s="104"/>
      <c r="V146" s="104"/>
      <c r="W146" s="104" t="s">
        <v>189</v>
      </c>
      <c r="X146" s="107"/>
    </row>
    <row r="147" spans="2:24" x14ac:dyDescent="0.25">
      <c r="B147" s="102">
        <v>138</v>
      </c>
      <c r="C147" s="103" t="s">
        <v>188</v>
      </c>
      <c r="D147" s="64">
        <v>500</v>
      </c>
      <c r="E147" s="104"/>
      <c r="F147" s="64">
        <v>15</v>
      </c>
      <c r="G147" s="64"/>
      <c r="H147" s="115">
        <v>20.8</v>
      </c>
      <c r="I147" s="104"/>
      <c r="J147" s="104">
        <v>28.7</v>
      </c>
      <c r="K147" s="64"/>
      <c r="L147" s="64"/>
      <c r="M147" s="104"/>
      <c r="N147" s="104">
        <v>8.9999999999999993E-3</v>
      </c>
      <c r="O147" s="104"/>
      <c r="P147" s="104"/>
      <c r="Q147" s="104"/>
      <c r="R147" s="104"/>
      <c r="S147" s="104"/>
      <c r="T147" s="104"/>
      <c r="U147" s="104"/>
      <c r="V147" s="104"/>
      <c r="W147" s="104" t="s">
        <v>189</v>
      </c>
      <c r="X147" s="107"/>
    </row>
    <row r="148" spans="2:24" x14ac:dyDescent="0.25">
      <c r="B148" s="102">
        <v>139</v>
      </c>
      <c r="C148" s="103" t="s">
        <v>188</v>
      </c>
      <c r="D148" s="64">
        <v>500</v>
      </c>
      <c r="E148" s="104"/>
      <c r="F148" s="64">
        <v>30</v>
      </c>
      <c r="G148" s="64"/>
      <c r="H148" s="105">
        <v>16.2</v>
      </c>
      <c r="I148" s="104"/>
      <c r="J148" s="104">
        <v>49.6</v>
      </c>
      <c r="K148" s="64"/>
      <c r="L148" s="64"/>
      <c r="M148" s="104"/>
      <c r="N148" s="104">
        <v>1.9E-2</v>
      </c>
      <c r="O148" s="104"/>
      <c r="P148" s="104"/>
      <c r="Q148" s="104"/>
      <c r="R148" s="104"/>
      <c r="S148" s="104"/>
      <c r="T148" s="104"/>
      <c r="U148" s="104"/>
      <c r="V148" s="104"/>
      <c r="W148" s="104" t="s">
        <v>189</v>
      </c>
      <c r="X148" s="107"/>
    </row>
    <row r="149" spans="2:24" x14ac:dyDescent="0.25">
      <c r="B149" s="102">
        <v>140</v>
      </c>
      <c r="C149" s="103" t="s">
        <v>188</v>
      </c>
      <c r="D149" s="64">
        <v>500</v>
      </c>
      <c r="E149" s="104"/>
      <c r="F149" s="64">
        <v>45</v>
      </c>
      <c r="G149" s="64"/>
      <c r="H149" s="115">
        <v>7.1</v>
      </c>
      <c r="I149" s="104"/>
      <c r="J149" s="104"/>
      <c r="K149" s="64"/>
      <c r="L149" s="64"/>
      <c r="M149" s="104"/>
      <c r="N149" s="64" t="s">
        <v>133</v>
      </c>
      <c r="O149" s="104"/>
      <c r="P149" s="104"/>
      <c r="Q149" s="104"/>
      <c r="R149" s="104"/>
      <c r="S149" s="104"/>
      <c r="T149" s="104"/>
      <c r="U149" s="104"/>
      <c r="V149" s="104"/>
      <c r="W149" s="104" t="s">
        <v>189</v>
      </c>
      <c r="X149" s="107"/>
    </row>
    <row r="150" spans="2:24" ht="15.75" thickBot="1" x14ac:dyDescent="0.3">
      <c r="B150" s="108">
        <v>141</v>
      </c>
      <c r="C150" s="109" t="s">
        <v>188</v>
      </c>
      <c r="D150" s="110">
        <v>500</v>
      </c>
      <c r="E150" s="111"/>
      <c r="F150" s="110">
        <v>60</v>
      </c>
      <c r="G150" s="110"/>
      <c r="H150" s="112">
        <v>2.4</v>
      </c>
      <c r="I150" s="111"/>
      <c r="J150" s="111"/>
      <c r="K150" s="110"/>
      <c r="L150" s="110"/>
      <c r="M150" s="111"/>
      <c r="N150" s="110" t="s">
        <v>133</v>
      </c>
      <c r="O150" s="111"/>
      <c r="P150" s="111"/>
      <c r="Q150" s="111"/>
      <c r="R150" s="111"/>
      <c r="S150" s="111"/>
      <c r="T150" s="111"/>
      <c r="U150" s="111"/>
      <c r="V150" s="111"/>
      <c r="W150" s="111" t="s">
        <v>189</v>
      </c>
      <c r="X150" s="114"/>
    </row>
    <row r="151" spans="2:24" x14ac:dyDescent="0.25">
      <c r="B151" s="94">
        <v>142</v>
      </c>
      <c r="C151" s="95" t="s">
        <v>151</v>
      </c>
      <c r="D151" s="96">
        <v>25</v>
      </c>
      <c r="E151" s="97"/>
      <c r="F151" s="96"/>
      <c r="G151" s="96"/>
      <c r="H151" s="98"/>
      <c r="I151" s="97">
        <v>0.4</v>
      </c>
      <c r="J151" s="97"/>
      <c r="K151" s="96"/>
      <c r="L151" s="96"/>
      <c r="M151" s="97"/>
      <c r="N151" s="97"/>
      <c r="O151" s="97">
        <v>50.8</v>
      </c>
      <c r="P151" s="97">
        <v>5.9</v>
      </c>
      <c r="Q151" s="97">
        <v>42.9</v>
      </c>
      <c r="R151" s="97">
        <v>0.3</v>
      </c>
      <c r="S151" s="97"/>
      <c r="T151" s="97"/>
      <c r="U151" s="97"/>
      <c r="V151" s="97"/>
      <c r="W151" s="97" t="s">
        <v>190</v>
      </c>
      <c r="X151" s="101"/>
    </row>
    <row r="152" spans="2:24" x14ac:dyDescent="0.25">
      <c r="B152" s="102">
        <v>143</v>
      </c>
      <c r="C152" s="103" t="s">
        <v>151</v>
      </c>
      <c r="D152" s="64">
        <v>600</v>
      </c>
      <c r="E152" s="104"/>
      <c r="F152" s="64"/>
      <c r="G152" s="64">
        <v>50</v>
      </c>
      <c r="H152" s="105">
        <v>14</v>
      </c>
      <c r="I152" s="104"/>
      <c r="J152" s="104"/>
      <c r="K152" s="64"/>
      <c r="L152" s="64"/>
      <c r="M152" s="104"/>
      <c r="N152" s="104"/>
      <c r="O152" s="104">
        <v>76.400000000000006</v>
      </c>
      <c r="P152" s="104">
        <v>2.6</v>
      </c>
      <c r="Q152" s="104">
        <v>20.7</v>
      </c>
      <c r="R152" s="104">
        <v>1.2</v>
      </c>
      <c r="S152" s="104"/>
      <c r="T152" s="104"/>
      <c r="U152" s="104"/>
      <c r="V152" s="104"/>
      <c r="W152" s="104" t="s">
        <v>190</v>
      </c>
      <c r="X152" s="107"/>
    </row>
    <row r="153" spans="2:24" x14ac:dyDescent="0.25">
      <c r="B153" s="102">
        <v>144</v>
      </c>
      <c r="C153" s="103" t="s">
        <v>151</v>
      </c>
      <c r="D153" s="64">
        <v>800</v>
      </c>
      <c r="E153" s="104"/>
      <c r="F153" s="64"/>
      <c r="G153" s="64">
        <v>5</v>
      </c>
      <c r="H153" s="105">
        <v>13.5</v>
      </c>
      <c r="I153" s="104"/>
      <c r="J153" s="104"/>
      <c r="K153" s="64"/>
      <c r="L153" s="64"/>
      <c r="M153" s="104"/>
      <c r="N153" s="104"/>
      <c r="O153" s="104">
        <v>82.7</v>
      </c>
      <c r="P153" s="104">
        <v>2</v>
      </c>
      <c r="Q153" s="104">
        <v>14.9</v>
      </c>
      <c r="R153" s="104">
        <v>0.4</v>
      </c>
      <c r="S153" s="104"/>
      <c r="T153" s="104"/>
      <c r="U153" s="104"/>
      <c r="V153" s="104"/>
      <c r="W153" s="104" t="s">
        <v>190</v>
      </c>
      <c r="X153" s="107"/>
    </row>
    <row r="154" spans="2:24" x14ac:dyDescent="0.25">
      <c r="B154" s="102">
        <v>145</v>
      </c>
      <c r="C154" s="103" t="s">
        <v>151</v>
      </c>
      <c r="D154" s="64">
        <v>800</v>
      </c>
      <c r="E154" s="104"/>
      <c r="F154" s="64"/>
      <c r="G154" s="64">
        <v>50</v>
      </c>
      <c r="H154" s="105">
        <v>12.5</v>
      </c>
      <c r="I154" s="104"/>
      <c r="J154" s="104">
        <v>70.2</v>
      </c>
      <c r="K154" s="64"/>
      <c r="L154" s="64"/>
      <c r="M154" s="104"/>
      <c r="N154" s="104">
        <v>2.8E-3</v>
      </c>
      <c r="O154" s="104">
        <v>80.900000000000006</v>
      </c>
      <c r="P154" s="104">
        <v>1.4</v>
      </c>
      <c r="Q154" s="104">
        <v>17.2</v>
      </c>
      <c r="R154" s="104">
        <v>0.5</v>
      </c>
      <c r="S154" s="104"/>
      <c r="T154" s="104"/>
      <c r="U154" s="104"/>
      <c r="V154" s="104"/>
      <c r="W154" s="104" t="s">
        <v>190</v>
      </c>
      <c r="X154" s="107"/>
    </row>
    <row r="155" spans="2:24" x14ac:dyDescent="0.25">
      <c r="B155" s="102">
        <v>146</v>
      </c>
      <c r="C155" s="103" t="s">
        <v>151</v>
      </c>
      <c r="D155" s="64">
        <v>800</v>
      </c>
      <c r="E155" s="104"/>
      <c r="F155" s="64"/>
      <c r="G155" s="64">
        <v>150</v>
      </c>
      <c r="H155" s="105">
        <v>9.6999999999999993</v>
      </c>
      <c r="I155" s="104"/>
      <c r="J155" s="104"/>
      <c r="K155" s="104"/>
      <c r="L155" s="104"/>
      <c r="M155" s="104"/>
      <c r="N155" s="104"/>
      <c r="O155" s="104">
        <v>82.4</v>
      </c>
      <c r="P155" s="104">
        <v>2.1</v>
      </c>
      <c r="Q155" s="104">
        <v>14.5</v>
      </c>
      <c r="R155" s="104">
        <v>1</v>
      </c>
      <c r="S155" s="104"/>
      <c r="T155" s="104"/>
      <c r="U155" s="104"/>
      <c r="V155" s="104"/>
      <c r="W155" s="104" t="s">
        <v>190</v>
      </c>
      <c r="X155" s="107"/>
    </row>
    <row r="156" spans="2:24" x14ac:dyDescent="0.25">
      <c r="B156" s="102">
        <v>147</v>
      </c>
      <c r="C156" s="103" t="s">
        <v>151</v>
      </c>
      <c r="D156" s="64">
        <v>800</v>
      </c>
      <c r="E156" s="104"/>
      <c r="F156" s="64"/>
      <c r="G156" s="64">
        <v>450</v>
      </c>
      <c r="H156" s="105">
        <v>9.5</v>
      </c>
      <c r="I156" s="104"/>
      <c r="J156" s="104"/>
      <c r="K156" s="104"/>
      <c r="L156" s="104"/>
      <c r="M156" s="104"/>
      <c r="N156" s="104"/>
      <c r="O156" s="104">
        <v>82.5</v>
      </c>
      <c r="P156" s="104">
        <v>1.8</v>
      </c>
      <c r="Q156" s="104">
        <v>15.3</v>
      </c>
      <c r="R156" s="104">
        <v>0.4</v>
      </c>
      <c r="S156" s="104"/>
      <c r="T156" s="104"/>
      <c r="U156" s="104"/>
      <c r="V156" s="104"/>
      <c r="W156" s="104" t="s">
        <v>190</v>
      </c>
      <c r="X156" s="107"/>
    </row>
    <row r="157" spans="2:24" x14ac:dyDescent="0.25">
      <c r="B157" s="102">
        <v>148</v>
      </c>
      <c r="C157" s="103" t="s">
        <v>151</v>
      </c>
      <c r="D157" s="64">
        <v>1200</v>
      </c>
      <c r="E157" s="104"/>
      <c r="F157" s="64"/>
      <c r="G157" s="64">
        <v>5</v>
      </c>
      <c r="H157" s="105">
        <v>13.4</v>
      </c>
      <c r="I157" s="104"/>
      <c r="J157" s="104"/>
      <c r="K157" s="104"/>
      <c r="L157" s="104"/>
      <c r="M157" s="104"/>
      <c r="N157" s="104">
        <v>5.0000000000000001E-3</v>
      </c>
      <c r="O157" s="104">
        <v>82.4</v>
      </c>
      <c r="P157" s="104">
        <v>1.4</v>
      </c>
      <c r="Q157" s="104">
        <v>16</v>
      </c>
      <c r="R157" s="104">
        <v>0.2</v>
      </c>
      <c r="S157" s="104"/>
      <c r="T157" s="104"/>
      <c r="U157" s="104"/>
      <c r="V157" s="104"/>
      <c r="W157" s="104" t="s">
        <v>190</v>
      </c>
      <c r="X157" s="107"/>
    </row>
    <row r="158" spans="2:24" x14ac:dyDescent="0.25">
      <c r="B158" s="102">
        <v>149</v>
      </c>
      <c r="C158" s="103" t="s">
        <v>151</v>
      </c>
      <c r="D158" s="64">
        <v>1200</v>
      </c>
      <c r="E158" s="104"/>
      <c r="F158" s="64"/>
      <c r="G158" s="64">
        <v>50</v>
      </c>
      <c r="H158" s="105">
        <v>10</v>
      </c>
      <c r="I158" s="104"/>
      <c r="J158" s="104">
        <v>110.2</v>
      </c>
      <c r="K158" s="104"/>
      <c r="L158" s="104"/>
      <c r="M158" s="104"/>
      <c r="N158" s="104">
        <v>4.7E-2</v>
      </c>
      <c r="O158" s="104">
        <v>82.3</v>
      </c>
      <c r="P158" s="104">
        <v>1</v>
      </c>
      <c r="Q158" s="104">
        <v>16.100000000000001</v>
      </c>
      <c r="R158" s="104">
        <v>0.6</v>
      </c>
      <c r="S158" s="104"/>
      <c r="T158" s="104"/>
      <c r="U158" s="104"/>
      <c r="V158" s="104"/>
      <c r="W158" s="104" t="s">
        <v>190</v>
      </c>
      <c r="X158" s="107"/>
    </row>
    <row r="159" spans="2:24" x14ac:dyDescent="0.25">
      <c r="B159" s="102">
        <v>150</v>
      </c>
      <c r="C159" s="103" t="s">
        <v>151</v>
      </c>
      <c r="D159" s="64">
        <v>1200</v>
      </c>
      <c r="E159" s="104"/>
      <c r="F159" s="64"/>
      <c r="G159" s="64">
        <v>150</v>
      </c>
      <c r="H159" s="105">
        <v>8.5</v>
      </c>
      <c r="I159" s="104"/>
      <c r="J159" s="104">
        <v>140.80000000000001</v>
      </c>
      <c r="K159" s="104"/>
      <c r="L159" s="104"/>
      <c r="M159" s="104"/>
      <c r="N159" s="104">
        <v>5.3999999999999999E-2</v>
      </c>
      <c r="O159" s="104">
        <v>79.2</v>
      </c>
      <c r="P159" s="104">
        <v>0.8</v>
      </c>
      <c r="Q159" s="104">
        <v>19.2</v>
      </c>
      <c r="R159" s="104">
        <v>0.8</v>
      </c>
      <c r="S159" s="104"/>
      <c r="T159" s="104"/>
      <c r="U159" s="104"/>
      <c r="V159" s="104"/>
      <c r="W159" s="104" t="s">
        <v>190</v>
      </c>
      <c r="X159" s="107"/>
    </row>
    <row r="160" spans="2:24" x14ac:dyDescent="0.25">
      <c r="B160" s="102">
        <v>151</v>
      </c>
      <c r="C160" s="103" t="s">
        <v>151</v>
      </c>
      <c r="D160" s="64">
        <v>1200</v>
      </c>
      <c r="E160" s="104"/>
      <c r="F160" s="64"/>
      <c r="G160" s="64">
        <v>450</v>
      </c>
      <c r="H160" s="105">
        <v>8.4</v>
      </c>
      <c r="I160" s="104"/>
      <c r="J160" s="104">
        <v>127.8</v>
      </c>
      <c r="K160" s="104"/>
      <c r="L160" s="104"/>
      <c r="M160" s="104"/>
      <c r="N160" s="104">
        <v>4.65E-2</v>
      </c>
      <c r="O160" s="104">
        <v>80.3</v>
      </c>
      <c r="P160" s="104">
        <v>1.1000000000000001</v>
      </c>
      <c r="Q160" s="104">
        <v>17.899999999999999</v>
      </c>
      <c r="R160" s="104">
        <v>0.7</v>
      </c>
      <c r="S160" s="104"/>
      <c r="T160" s="104"/>
      <c r="U160" s="104"/>
      <c r="V160" s="104"/>
      <c r="W160" s="104" t="s">
        <v>190</v>
      </c>
      <c r="X160" s="107"/>
    </row>
    <row r="161" spans="2:24" x14ac:dyDescent="0.25">
      <c r="B161" s="102">
        <v>152</v>
      </c>
      <c r="C161" s="103" t="s">
        <v>151</v>
      </c>
      <c r="D161" s="64">
        <v>1600</v>
      </c>
      <c r="E161" s="104"/>
      <c r="F161" s="64"/>
      <c r="G161" s="64">
        <v>50</v>
      </c>
      <c r="H161" s="105">
        <v>8.3000000000000007</v>
      </c>
      <c r="I161" s="104"/>
      <c r="J161" s="104">
        <v>48.7</v>
      </c>
      <c r="K161" s="104"/>
      <c r="L161" s="104"/>
      <c r="M161" s="104"/>
      <c r="N161" s="104">
        <v>0.04</v>
      </c>
      <c r="O161" s="104">
        <v>94.4</v>
      </c>
      <c r="P161" s="104">
        <v>0</v>
      </c>
      <c r="Q161" s="104">
        <v>5.6</v>
      </c>
      <c r="R161" s="104">
        <v>0</v>
      </c>
      <c r="S161" s="104"/>
      <c r="T161" s="104"/>
      <c r="U161" s="104"/>
      <c r="V161" s="104"/>
      <c r="W161" s="104" t="s">
        <v>190</v>
      </c>
      <c r="X161" s="107"/>
    </row>
    <row r="162" spans="2:24" x14ac:dyDescent="0.25">
      <c r="B162" s="102">
        <v>153</v>
      </c>
      <c r="C162" s="103" t="s">
        <v>151</v>
      </c>
      <c r="D162" s="64">
        <v>2000</v>
      </c>
      <c r="E162" s="104"/>
      <c r="F162" s="64"/>
      <c r="G162" s="64">
        <v>5</v>
      </c>
      <c r="H162" s="105">
        <v>11.6</v>
      </c>
      <c r="I162" s="104"/>
      <c r="J162" s="104"/>
      <c r="K162" s="104"/>
      <c r="L162" s="104"/>
      <c r="M162" s="104"/>
      <c r="N162" s="104"/>
      <c r="O162" s="104">
        <v>99.8</v>
      </c>
      <c r="P162" s="104">
        <v>0</v>
      </c>
      <c r="Q162" s="104">
        <v>0.2</v>
      </c>
      <c r="R162" s="104">
        <v>0</v>
      </c>
      <c r="S162" s="104"/>
      <c r="T162" s="104"/>
      <c r="U162" s="104"/>
      <c r="V162" s="104"/>
      <c r="W162" s="104" t="s">
        <v>190</v>
      </c>
      <c r="X162" s="107"/>
    </row>
    <row r="163" spans="2:24" x14ac:dyDescent="0.25">
      <c r="B163" s="102">
        <v>154</v>
      </c>
      <c r="C163" s="103" t="s">
        <v>151</v>
      </c>
      <c r="D163" s="64">
        <v>2000</v>
      </c>
      <c r="E163" s="104"/>
      <c r="F163" s="64"/>
      <c r="G163" s="64">
        <v>50</v>
      </c>
      <c r="H163" s="105">
        <v>8.3000000000000007</v>
      </c>
      <c r="I163" s="104"/>
      <c r="J163" s="104">
        <v>22.2</v>
      </c>
      <c r="K163" s="104"/>
      <c r="L163" s="104"/>
      <c r="M163" s="104"/>
      <c r="N163" s="104">
        <v>3.2300000000000002E-2</v>
      </c>
      <c r="O163" s="104">
        <v>99.8</v>
      </c>
      <c r="P163" s="104">
        <v>0</v>
      </c>
      <c r="Q163" s="104">
        <v>0.2</v>
      </c>
      <c r="R163" s="104">
        <v>0</v>
      </c>
      <c r="S163" s="104"/>
      <c r="T163" s="104"/>
      <c r="U163" s="104"/>
      <c r="V163" s="104"/>
      <c r="W163" s="104" t="s">
        <v>190</v>
      </c>
      <c r="X163" s="107"/>
    </row>
    <row r="164" spans="2:24" x14ac:dyDescent="0.25">
      <c r="B164" s="102">
        <v>155</v>
      </c>
      <c r="C164" s="103" t="s">
        <v>151</v>
      </c>
      <c r="D164" s="64">
        <v>2000</v>
      </c>
      <c r="E164" s="104"/>
      <c r="F164" s="64"/>
      <c r="G164" s="64">
        <v>150</v>
      </c>
      <c r="H164" s="105">
        <v>7.2</v>
      </c>
      <c r="I164" s="104"/>
      <c r="J164" s="104">
        <v>60.3</v>
      </c>
      <c r="K164" s="104"/>
      <c r="L164" s="104"/>
      <c r="M164" s="104"/>
      <c r="N164" s="104">
        <v>7.9000000000000001E-2</v>
      </c>
      <c r="O164" s="104">
        <v>99.7</v>
      </c>
      <c r="P164" s="104">
        <v>0</v>
      </c>
      <c r="Q164" s="104">
        <v>0.3</v>
      </c>
      <c r="R164" s="104">
        <v>0</v>
      </c>
      <c r="S164" s="104"/>
      <c r="T164" s="104"/>
      <c r="U164" s="104"/>
      <c r="V164" s="104"/>
      <c r="W164" s="104" t="s">
        <v>190</v>
      </c>
      <c r="X164" s="107"/>
    </row>
    <row r="165" spans="2:24" ht="15.75" thickBot="1" x14ac:dyDescent="0.3">
      <c r="B165" s="102">
        <v>156</v>
      </c>
      <c r="C165" s="103" t="s">
        <v>151</v>
      </c>
      <c r="D165" s="64">
        <v>2000</v>
      </c>
      <c r="E165" s="104"/>
      <c r="F165" s="64"/>
      <c r="G165" s="64">
        <v>450</v>
      </c>
      <c r="H165" s="105">
        <v>6.5</v>
      </c>
      <c r="I165" s="104"/>
      <c r="J165" s="104">
        <v>31.5</v>
      </c>
      <c r="K165" s="104"/>
      <c r="L165" s="104"/>
      <c r="M165" s="104"/>
      <c r="N165" s="104">
        <v>5.2400000000000002E-2</v>
      </c>
      <c r="O165" s="104">
        <v>99.8</v>
      </c>
      <c r="P165" s="104">
        <v>0</v>
      </c>
      <c r="Q165" s="104">
        <v>0.2</v>
      </c>
      <c r="R165" s="104">
        <v>0</v>
      </c>
      <c r="S165" s="104"/>
      <c r="T165" s="104"/>
      <c r="U165" s="104"/>
      <c r="V165" s="104"/>
      <c r="W165" s="104" t="s">
        <v>190</v>
      </c>
      <c r="X165" s="107"/>
    </row>
    <row r="166" spans="2:24" x14ac:dyDescent="0.25">
      <c r="B166" s="94">
        <v>157</v>
      </c>
      <c r="C166" s="116" t="s">
        <v>25</v>
      </c>
      <c r="D166" s="96">
        <v>450</v>
      </c>
      <c r="E166" s="97"/>
      <c r="F166" s="117" t="s">
        <v>191</v>
      </c>
      <c r="G166" s="118">
        <v>17</v>
      </c>
      <c r="H166" s="98">
        <v>29.2</v>
      </c>
      <c r="I166" s="97"/>
      <c r="J166" s="97">
        <v>4</v>
      </c>
      <c r="K166" s="97"/>
      <c r="L166" s="97"/>
      <c r="M166" s="97"/>
      <c r="N166" s="97"/>
      <c r="O166" s="97">
        <v>82.5</v>
      </c>
      <c r="P166" s="97">
        <v>3.8</v>
      </c>
      <c r="Q166" s="97">
        <v>13.700000000000001</v>
      </c>
      <c r="R166" s="97"/>
      <c r="S166" s="97"/>
      <c r="T166" s="97"/>
      <c r="U166" s="97"/>
      <c r="V166" s="97"/>
      <c r="W166" s="119" t="s">
        <v>192</v>
      </c>
      <c r="X166" s="101"/>
    </row>
    <row r="167" spans="2:24" x14ac:dyDescent="0.25">
      <c r="B167" s="102">
        <v>158</v>
      </c>
      <c r="C167" s="120" t="s">
        <v>25</v>
      </c>
      <c r="D167" s="64">
        <v>600</v>
      </c>
      <c r="E167" s="104"/>
      <c r="F167" s="5" t="s">
        <v>191</v>
      </c>
      <c r="G167" s="4">
        <v>17</v>
      </c>
      <c r="H167" s="105">
        <v>24.4</v>
      </c>
      <c r="I167" s="104"/>
      <c r="J167" s="104">
        <v>196</v>
      </c>
      <c r="K167" s="104"/>
      <c r="L167" s="104"/>
      <c r="M167" s="104"/>
      <c r="N167" s="104"/>
      <c r="O167" s="104">
        <v>90</v>
      </c>
      <c r="P167" s="104">
        <v>2.6</v>
      </c>
      <c r="Q167" s="104">
        <v>7.399999999999995</v>
      </c>
      <c r="R167" s="104"/>
      <c r="S167" s="104"/>
      <c r="T167" s="104"/>
      <c r="U167" s="104"/>
      <c r="V167" s="104"/>
      <c r="W167" s="121" t="s">
        <v>192</v>
      </c>
      <c r="X167" s="107"/>
    </row>
    <row r="168" spans="2:24" x14ac:dyDescent="0.25">
      <c r="B168" s="102">
        <v>159</v>
      </c>
      <c r="C168" s="120" t="s">
        <v>25</v>
      </c>
      <c r="D168" s="64">
        <v>750</v>
      </c>
      <c r="E168" s="104"/>
      <c r="F168" s="5" t="s">
        <v>191</v>
      </c>
      <c r="G168" s="4">
        <v>17</v>
      </c>
      <c r="H168" s="105">
        <v>23</v>
      </c>
      <c r="I168" s="104"/>
      <c r="J168" s="104">
        <v>128</v>
      </c>
      <c r="K168" s="104"/>
      <c r="L168" s="104"/>
      <c r="M168" s="104"/>
      <c r="N168" s="104"/>
      <c r="O168" s="104">
        <v>92.5</v>
      </c>
      <c r="P168" s="104">
        <v>1.4000000000000001</v>
      </c>
      <c r="Q168" s="104">
        <v>6.0999999999999943</v>
      </c>
      <c r="R168" s="104"/>
      <c r="S168" s="104"/>
      <c r="T168" s="104"/>
      <c r="U168" s="104"/>
      <c r="V168" s="104"/>
      <c r="W168" s="121" t="s">
        <v>192</v>
      </c>
      <c r="X168" s="107"/>
    </row>
    <row r="169" spans="2:24" x14ac:dyDescent="0.25">
      <c r="B169" s="102">
        <v>160</v>
      </c>
      <c r="C169" s="120" t="s">
        <v>25</v>
      </c>
      <c r="D169" s="64">
        <v>300</v>
      </c>
      <c r="E169" s="104"/>
      <c r="F169" s="5" t="s">
        <v>160</v>
      </c>
      <c r="G169" s="4">
        <v>17</v>
      </c>
      <c r="H169" s="105">
        <v>43.7</v>
      </c>
      <c r="I169" s="104"/>
      <c r="J169" s="104">
        <v>6</v>
      </c>
      <c r="K169" s="104"/>
      <c r="L169" s="104"/>
      <c r="M169" s="104"/>
      <c r="N169" s="104"/>
      <c r="O169" s="104">
        <v>71.3</v>
      </c>
      <c r="P169" s="104">
        <v>4.7</v>
      </c>
      <c r="Q169" s="104">
        <v>24</v>
      </c>
      <c r="R169" s="104"/>
      <c r="S169" s="104"/>
      <c r="T169" s="104"/>
      <c r="U169" s="104"/>
      <c r="V169" s="104"/>
      <c r="W169" s="121" t="s">
        <v>192</v>
      </c>
      <c r="X169" s="107"/>
    </row>
    <row r="170" spans="2:24" x14ac:dyDescent="0.25">
      <c r="B170" s="102">
        <v>161</v>
      </c>
      <c r="C170" s="120" t="s">
        <v>25</v>
      </c>
      <c r="D170" s="64">
        <v>450</v>
      </c>
      <c r="E170" s="104"/>
      <c r="F170" s="5" t="s">
        <v>160</v>
      </c>
      <c r="G170" s="4">
        <v>17</v>
      </c>
      <c r="H170" s="105">
        <v>27</v>
      </c>
      <c r="I170" s="104"/>
      <c r="J170" s="104">
        <v>23</v>
      </c>
      <c r="K170" s="104"/>
      <c r="L170" s="104"/>
      <c r="M170" s="104"/>
      <c r="N170" s="104"/>
      <c r="O170" s="104">
        <v>86.3</v>
      </c>
      <c r="P170" s="104">
        <v>3.5000000000000004</v>
      </c>
      <c r="Q170" s="104">
        <v>10.199999999999998</v>
      </c>
      <c r="R170" s="104"/>
      <c r="S170" s="104"/>
      <c r="T170" s="104"/>
      <c r="U170" s="104"/>
      <c r="V170" s="104"/>
      <c r="W170" s="121" t="s">
        <v>192</v>
      </c>
      <c r="X170" s="107"/>
    </row>
    <row r="171" spans="2:24" x14ac:dyDescent="0.25">
      <c r="B171" s="102">
        <v>162</v>
      </c>
      <c r="C171" s="120" t="s">
        <v>25</v>
      </c>
      <c r="D171" s="64">
        <v>600</v>
      </c>
      <c r="E171" s="104"/>
      <c r="F171" s="5" t="s">
        <v>160</v>
      </c>
      <c r="G171" s="4">
        <v>17</v>
      </c>
      <c r="H171" s="105">
        <v>23.3</v>
      </c>
      <c r="I171" s="104"/>
      <c r="J171" s="104">
        <v>127</v>
      </c>
      <c r="K171" s="104"/>
      <c r="L171" s="104"/>
      <c r="M171" s="104"/>
      <c r="N171" s="104"/>
      <c r="O171" s="104">
        <v>92.300000000000011</v>
      </c>
      <c r="P171" s="104">
        <v>2.2999999999999998</v>
      </c>
      <c r="Q171" s="104">
        <v>5.3999999999999932</v>
      </c>
      <c r="R171" s="104"/>
      <c r="S171" s="104"/>
      <c r="T171" s="104"/>
      <c r="U171" s="104"/>
      <c r="V171" s="104"/>
      <c r="W171" s="121" t="s">
        <v>192</v>
      </c>
      <c r="X171" s="107"/>
    </row>
    <row r="172" spans="2:24" x14ac:dyDescent="0.25">
      <c r="B172" s="102">
        <v>163</v>
      </c>
      <c r="C172" s="120" t="s">
        <v>26</v>
      </c>
      <c r="D172" s="64">
        <v>450</v>
      </c>
      <c r="E172" s="104"/>
      <c r="F172" s="5" t="s">
        <v>160</v>
      </c>
      <c r="G172" s="4">
        <v>17</v>
      </c>
      <c r="H172" s="105">
        <v>27.500000000000004</v>
      </c>
      <c r="I172" s="104"/>
      <c r="J172" s="104">
        <v>16</v>
      </c>
      <c r="K172" s="104"/>
      <c r="L172" s="104"/>
      <c r="M172" s="104"/>
      <c r="N172" s="104"/>
      <c r="O172" s="104">
        <v>86.4</v>
      </c>
      <c r="P172" s="104">
        <v>3.5000000000000004</v>
      </c>
      <c r="Q172" s="104">
        <v>10.099999999999998</v>
      </c>
      <c r="R172" s="104"/>
      <c r="S172" s="104"/>
      <c r="T172" s="104"/>
      <c r="U172" s="104"/>
      <c r="V172" s="104"/>
      <c r="W172" s="121" t="s">
        <v>192</v>
      </c>
      <c r="X172" s="107"/>
    </row>
    <row r="173" spans="2:24" x14ac:dyDescent="0.25">
      <c r="B173" s="102">
        <v>164</v>
      </c>
      <c r="C173" s="120" t="s">
        <v>26</v>
      </c>
      <c r="D173" s="64">
        <v>600</v>
      </c>
      <c r="E173" s="104"/>
      <c r="F173" s="5" t="s">
        <v>160</v>
      </c>
      <c r="G173" s="4">
        <v>17</v>
      </c>
      <c r="H173" s="105">
        <v>25.2</v>
      </c>
      <c r="I173" s="104"/>
      <c r="J173" s="104">
        <v>22</v>
      </c>
      <c r="K173" s="104"/>
      <c r="L173" s="104"/>
      <c r="M173" s="104"/>
      <c r="N173" s="104"/>
      <c r="O173" s="104">
        <v>90.3</v>
      </c>
      <c r="P173" s="104">
        <v>2.1</v>
      </c>
      <c r="Q173" s="104">
        <v>7.5999999999999961</v>
      </c>
      <c r="R173" s="104"/>
      <c r="S173" s="104"/>
      <c r="T173" s="104"/>
      <c r="U173" s="104"/>
      <c r="V173" s="104"/>
      <c r="W173" s="121" t="s">
        <v>192</v>
      </c>
      <c r="X173" s="107"/>
    </row>
    <row r="174" spans="2:24" x14ac:dyDescent="0.25">
      <c r="B174" s="122">
        <v>165</v>
      </c>
      <c r="C174" s="120" t="s">
        <v>193</v>
      </c>
      <c r="D174" s="64">
        <v>450</v>
      </c>
      <c r="E174" s="104"/>
      <c r="F174" s="5" t="s">
        <v>160</v>
      </c>
      <c r="G174" s="64">
        <v>17</v>
      </c>
      <c r="H174" s="115">
        <v>25</v>
      </c>
      <c r="I174" s="104"/>
      <c r="J174" s="64">
        <v>14</v>
      </c>
      <c r="K174" s="104"/>
      <c r="L174" s="104"/>
      <c r="M174" s="104"/>
      <c r="N174" s="104"/>
      <c r="O174" s="104">
        <v>78.7</v>
      </c>
      <c r="P174" s="104">
        <v>4</v>
      </c>
      <c r="Q174" s="104">
        <v>17.299999999999994</v>
      </c>
      <c r="R174" s="104"/>
      <c r="S174" s="104"/>
      <c r="T174" s="104"/>
      <c r="U174" s="104"/>
      <c r="V174" s="104"/>
      <c r="W174" s="121" t="s">
        <v>192</v>
      </c>
      <c r="X174" s="107"/>
    </row>
    <row r="175" spans="2:24" ht="15.75" thickBot="1" x14ac:dyDescent="0.3">
      <c r="B175" s="123">
        <v>166</v>
      </c>
      <c r="C175" s="124" t="s">
        <v>193</v>
      </c>
      <c r="D175" s="110">
        <v>600</v>
      </c>
      <c r="E175" s="111"/>
      <c r="F175" s="125" t="s">
        <v>160</v>
      </c>
      <c r="G175" s="110">
        <v>17</v>
      </c>
      <c r="H175" s="126">
        <v>22.900000000000002</v>
      </c>
      <c r="I175" s="111"/>
      <c r="J175" s="110">
        <v>19</v>
      </c>
      <c r="K175" s="111"/>
      <c r="L175" s="111"/>
      <c r="M175" s="111"/>
      <c r="N175" s="111"/>
      <c r="O175" s="111">
        <v>83.399999999999991</v>
      </c>
      <c r="P175" s="111">
        <v>2</v>
      </c>
      <c r="Q175" s="111">
        <v>14.600000000000001</v>
      </c>
      <c r="R175" s="111"/>
      <c r="S175" s="111"/>
      <c r="T175" s="111"/>
      <c r="U175" s="111"/>
      <c r="V175" s="111"/>
      <c r="W175" s="127" t="s">
        <v>192</v>
      </c>
      <c r="X175" s="114"/>
    </row>
    <row r="176" spans="2:24" x14ac:dyDescent="0.25">
      <c r="B176" s="94">
        <v>167</v>
      </c>
      <c r="C176" s="116" t="s">
        <v>26</v>
      </c>
      <c r="D176" s="96">
        <v>25</v>
      </c>
      <c r="E176" s="97"/>
      <c r="F176" s="96"/>
      <c r="G176" s="96"/>
      <c r="H176" s="98"/>
      <c r="I176" s="97">
        <v>3.6</v>
      </c>
      <c r="J176" s="97"/>
      <c r="K176" s="97"/>
      <c r="L176" s="97"/>
      <c r="M176" s="97"/>
      <c r="N176" s="97"/>
      <c r="O176" s="98">
        <v>44.493658143748746</v>
      </c>
      <c r="P176" s="98">
        <v>6.1505939198711497</v>
      </c>
      <c r="Q176" s="98">
        <v>49.355747936380105</v>
      </c>
      <c r="R176" s="97"/>
      <c r="S176" s="97"/>
      <c r="T176" s="97"/>
      <c r="U176" s="97"/>
      <c r="V176" s="97"/>
      <c r="W176" s="119" t="s">
        <v>194</v>
      </c>
      <c r="X176" s="101"/>
    </row>
    <row r="177" spans="1:24" x14ac:dyDescent="0.25">
      <c r="B177" s="122">
        <v>168</v>
      </c>
      <c r="C177" s="120" t="s">
        <v>26</v>
      </c>
      <c r="D177" s="64">
        <v>400</v>
      </c>
      <c r="E177" s="104">
        <v>8</v>
      </c>
      <c r="F177" s="64" t="s">
        <v>195</v>
      </c>
      <c r="G177" s="64"/>
      <c r="H177" s="105"/>
      <c r="I177" s="104">
        <v>9.6999999999999993</v>
      </c>
      <c r="J177" s="104">
        <v>4.8</v>
      </c>
      <c r="K177" s="104"/>
      <c r="L177" s="104"/>
      <c r="M177" s="104"/>
      <c r="N177" s="104"/>
      <c r="O177" s="105">
        <v>66.397170288024256</v>
      </c>
      <c r="P177" s="105">
        <v>4.0929762506316321</v>
      </c>
      <c r="Q177" s="105">
        <v>29.509853461344115</v>
      </c>
      <c r="R177" s="104"/>
      <c r="S177" s="104"/>
      <c r="T177" s="104"/>
      <c r="U177" s="104"/>
      <c r="V177" s="104"/>
      <c r="W177" s="121" t="s">
        <v>194</v>
      </c>
      <c r="X177" s="107"/>
    </row>
    <row r="178" spans="1:24" x14ac:dyDescent="0.25">
      <c r="B178" s="122">
        <v>169</v>
      </c>
      <c r="C178" s="120" t="s">
        <v>26</v>
      </c>
      <c r="D178" s="64">
        <v>460</v>
      </c>
      <c r="E178" s="104">
        <v>8</v>
      </c>
      <c r="F178" s="64" t="s">
        <v>195</v>
      </c>
      <c r="G178" s="64"/>
      <c r="H178" s="105"/>
      <c r="I178" s="104">
        <v>12</v>
      </c>
      <c r="J178" s="104">
        <v>2.8</v>
      </c>
      <c r="K178" s="104"/>
      <c r="L178" s="104"/>
      <c r="M178" s="104"/>
      <c r="N178" s="104"/>
      <c r="O178" s="105">
        <v>73.183058728393817</v>
      </c>
      <c r="P178" s="105">
        <v>3.1840695441221061</v>
      </c>
      <c r="Q178" s="105">
        <v>23.632871727484073</v>
      </c>
      <c r="R178" s="104"/>
      <c r="S178" s="104"/>
      <c r="T178" s="104"/>
      <c r="U178" s="104"/>
      <c r="V178" s="104"/>
      <c r="W178" s="121" t="s">
        <v>194</v>
      </c>
      <c r="X178" s="107"/>
    </row>
    <row r="179" spans="1:24" x14ac:dyDescent="0.25">
      <c r="B179" s="102">
        <v>170</v>
      </c>
      <c r="C179" s="120" t="s">
        <v>26</v>
      </c>
      <c r="D179" s="64">
        <v>525</v>
      </c>
      <c r="E179" s="104">
        <v>8</v>
      </c>
      <c r="F179" s="64" t="s">
        <v>195</v>
      </c>
      <c r="G179" s="64"/>
      <c r="H179" s="105"/>
      <c r="I179" s="104">
        <v>12.7</v>
      </c>
      <c r="J179" s="104">
        <v>14.2</v>
      </c>
      <c r="K179" s="104"/>
      <c r="L179" s="104"/>
      <c r="M179" s="104"/>
      <c r="N179" s="104"/>
      <c r="O179" s="105">
        <v>75.181891673403399</v>
      </c>
      <c r="P179" s="105">
        <v>2.8597413096200488</v>
      </c>
      <c r="Q179" s="105">
        <v>21.958367016976545</v>
      </c>
      <c r="R179" s="104"/>
      <c r="S179" s="104"/>
      <c r="T179" s="104"/>
      <c r="U179" s="104"/>
      <c r="V179" s="104"/>
      <c r="W179" s="121" t="s">
        <v>194</v>
      </c>
      <c r="X179" s="107"/>
    </row>
    <row r="180" spans="1:24" x14ac:dyDescent="0.25">
      <c r="B180" s="122">
        <v>171</v>
      </c>
      <c r="C180" s="120" t="s">
        <v>28</v>
      </c>
      <c r="D180" s="64">
        <v>25</v>
      </c>
      <c r="E180" s="104"/>
      <c r="F180" s="64"/>
      <c r="G180" s="64"/>
      <c r="H180" s="105"/>
      <c r="I180" s="104">
        <v>1.8</v>
      </c>
      <c r="J180" s="104"/>
      <c r="K180" s="104"/>
      <c r="L180" s="104"/>
      <c r="M180" s="104"/>
      <c r="N180" s="104"/>
      <c r="O180" s="105">
        <v>48.765743073047858</v>
      </c>
      <c r="P180" s="105">
        <v>6.5088161209068005</v>
      </c>
      <c r="Q180" s="105">
        <v>44.725440806045341</v>
      </c>
      <c r="R180" s="104"/>
      <c r="S180" s="104"/>
      <c r="T180" s="104"/>
      <c r="U180" s="104"/>
      <c r="V180" s="104"/>
      <c r="W180" s="121" t="s">
        <v>194</v>
      </c>
      <c r="X180" s="107"/>
    </row>
    <row r="181" spans="1:24" x14ac:dyDescent="0.25">
      <c r="B181" s="122">
        <v>172</v>
      </c>
      <c r="C181" s="120" t="s">
        <v>28</v>
      </c>
      <c r="D181" s="64">
        <v>400</v>
      </c>
      <c r="E181" s="104">
        <v>8</v>
      </c>
      <c r="F181" s="64" t="s">
        <v>196</v>
      </c>
      <c r="G181" s="64"/>
      <c r="H181" s="105"/>
      <c r="I181" s="104">
        <v>1.9</v>
      </c>
      <c r="J181" s="104">
        <v>1.8</v>
      </c>
      <c r="K181" s="104"/>
      <c r="L181" s="104"/>
      <c r="M181" s="104"/>
      <c r="N181" s="104"/>
      <c r="O181" s="105">
        <v>64.154374621135574</v>
      </c>
      <c r="P181" s="105">
        <v>5.5364720145483934</v>
      </c>
      <c r="Q181" s="105">
        <v>30.309153364316021</v>
      </c>
      <c r="R181" s="104"/>
      <c r="S181" s="104"/>
      <c r="T181" s="104"/>
      <c r="U181" s="104"/>
      <c r="V181" s="104"/>
      <c r="W181" s="121" t="s">
        <v>194</v>
      </c>
      <c r="X181" s="107"/>
    </row>
    <row r="182" spans="1:24" x14ac:dyDescent="0.25">
      <c r="B182" s="102">
        <v>173</v>
      </c>
      <c r="C182" s="120" t="s">
        <v>28</v>
      </c>
      <c r="D182" s="64">
        <v>460</v>
      </c>
      <c r="E182" s="104">
        <v>8</v>
      </c>
      <c r="F182" s="64" t="s">
        <v>196</v>
      </c>
      <c r="G182" s="64"/>
      <c r="H182" s="105"/>
      <c r="I182" s="104">
        <v>3</v>
      </c>
      <c r="J182" s="104">
        <v>14.2</v>
      </c>
      <c r="K182" s="104"/>
      <c r="L182" s="104"/>
      <c r="M182" s="104"/>
      <c r="N182" s="104"/>
      <c r="O182" s="105">
        <v>80.599432968813275</v>
      </c>
      <c r="P182" s="105">
        <v>3.3616848926690963</v>
      </c>
      <c r="Q182" s="105">
        <v>16.038882138517636</v>
      </c>
      <c r="R182" s="104"/>
      <c r="S182" s="104"/>
      <c r="T182" s="104"/>
      <c r="U182" s="104"/>
      <c r="V182" s="104"/>
      <c r="W182" s="121" t="s">
        <v>194</v>
      </c>
      <c r="X182" s="107"/>
    </row>
    <row r="183" spans="1:24" x14ac:dyDescent="0.25">
      <c r="B183" s="122">
        <v>174</v>
      </c>
      <c r="C183" s="120" t="s">
        <v>28</v>
      </c>
      <c r="D183" s="64">
        <v>525</v>
      </c>
      <c r="E183" s="104">
        <v>8</v>
      </c>
      <c r="F183" s="64" t="s">
        <v>196</v>
      </c>
      <c r="G183" s="64"/>
      <c r="H183" s="105"/>
      <c r="I183" s="104">
        <v>4.7</v>
      </c>
      <c r="J183" s="104">
        <v>40.4</v>
      </c>
      <c r="K183" s="104"/>
      <c r="L183" s="104"/>
      <c r="M183" s="104"/>
      <c r="N183" s="104"/>
      <c r="O183" s="105">
        <v>79.226955377921684</v>
      </c>
      <c r="P183" s="105">
        <v>3.0759890721440861</v>
      </c>
      <c r="Q183" s="105">
        <v>17.697055549934227</v>
      </c>
      <c r="R183" s="104"/>
      <c r="S183" s="104"/>
      <c r="T183" s="104"/>
      <c r="U183" s="104"/>
      <c r="V183" s="104"/>
      <c r="W183" s="121" t="s">
        <v>194</v>
      </c>
      <c r="X183" s="107"/>
    </row>
    <row r="184" spans="1:24" x14ac:dyDescent="0.25">
      <c r="B184" s="122">
        <v>175</v>
      </c>
      <c r="C184" s="120" t="s">
        <v>29</v>
      </c>
      <c r="D184" s="64">
        <v>25</v>
      </c>
      <c r="E184" s="104"/>
      <c r="F184" s="64"/>
      <c r="G184" s="64"/>
      <c r="H184" s="105"/>
      <c r="I184" s="104">
        <v>1.1000000000000001</v>
      </c>
      <c r="J184" s="104"/>
      <c r="K184" s="104"/>
      <c r="L184" s="104"/>
      <c r="M184" s="104"/>
      <c r="N184" s="104"/>
      <c r="O184" s="105">
        <v>46.396940418679549</v>
      </c>
      <c r="P184" s="105">
        <v>6.1493558776167472</v>
      </c>
      <c r="Q184" s="105">
        <v>47.453703703703702</v>
      </c>
      <c r="R184" s="104"/>
      <c r="S184" s="104"/>
      <c r="T184" s="104"/>
      <c r="U184" s="104"/>
      <c r="V184" s="104"/>
      <c r="W184" s="121" t="s">
        <v>194</v>
      </c>
      <c r="X184" s="107"/>
    </row>
    <row r="185" spans="1:24" x14ac:dyDescent="0.25">
      <c r="A185" s="104"/>
      <c r="B185" s="102">
        <v>176</v>
      </c>
      <c r="C185" s="120" t="s">
        <v>29</v>
      </c>
      <c r="D185" s="64">
        <v>400</v>
      </c>
      <c r="E185" s="104">
        <v>8</v>
      </c>
      <c r="F185" s="64" t="s">
        <v>196</v>
      </c>
      <c r="G185" s="64"/>
      <c r="H185" s="105"/>
      <c r="I185" s="104">
        <v>3.5</v>
      </c>
      <c r="J185" s="104">
        <v>3</v>
      </c>
      <c r="K185" s="104"/>
      <c r="L185" s="104"/>
      <c r="M185" s="104"/>
      <c r="N185" s="104"/>
      <c r="O185" s="105">
        <v>67.829066720419277</v>
      </c>
      <c r="P185" s="105">
        <v>4.4547470268091107</v>
      </c>
      <c r="Q185" s="105">
        <v>27.716186252771617</v>
      </c>
      <c r="R185" s="104"/>
      <c r="S185" s="104"/>
      <c r="T185" s="104"/>
      <c r="U185" s="104"/>
      <c r="V185" s="104"/>
      <c r="W185" s="121" t="s">
        <v>194</v>
      </c>
      <c r="X185" s="107"/>
    </row>
    <row r="186" spans="1:24" x14ac:dyDescent="0.25">
      <c r="A186" s="104"/>
      <c r="B186" s="122">
        <v>177</v>
      </c>
      <c r="C186" s="120" t="s">
        <v>29</v>
      </c>
      <c r="D186" s="64">
        <v>460</v>
      </c>
      <c r="E186" s="104">
        <v>8</v>
      </c>
      <c r="F186" s="64" t="s">
        <v>196</v>
      </c>
      <c r="G186" s="64"/>
      <c r="H186" s="105"/>
      <c r="I186" s="104">
        <v>5.7</v>
      </c>
      <c r="J186" s="104">
        <v>8.1999999999999993</v>
      </c>
      <c r="K186" s="104"/>
      <c r="L186" s="104"/>
      <c r="M186" s="104"/>
      <c r="N186" s="104"/>
      <c r="O186" s="105">
        <v>70.671378091872796</v>
      </c>
      <c r="P186" s="105">
        <v>3.5436648157496213</v>
      </c>
      <c r="Q186" s="105">
        <v>25.784957092377581</v>
      </c>
      <c r="R186" s="104"/>
      <c r="S186" s="104"/>
      <c r="T186" s="104"/>
      <c r="U186" s="104"/>
      <c r="V186" s="104"/>
      <c r="W186" s="121" t="s">
        <v>194</v>
      </c>
      <c r="X186" s="107"/>
    </row>
    <row r="187" spans="1:24" ht="15.75" thickBot="1" x14ac:dyDescent="0.3">
      <c r="A187" s="104"/>
      <c r="B187" s="123">
        <v>178</v>
      </c>
      <c r="C187" s="124" t="s">
        <v>29</v>
      </c>
      <c r="D187" s="110">
        <v>525</v>
      </c>
      <c r="E187" s="111">
        <v>8</v>
      </c>
      <c r="F187" s="110" t="s">
        <v>196</v>
      </c>
      <c r="G187" s="110"/>
      <c r="H187" s="112"/>
      <c r="I187" s="111">
        <v>6.8</v>
      </c>
      <c r="J187" s="111">
        <v>55.7</v>
      </c>
      <c r="K187" s="111"/>
      <c r="L187" s="111"/>
      <c r="M187" s="111"/>
      <c r="N187" s="111"/>
      <c r="O187" s="112">
        <v>78.742545234003842</v>
      </c>
      <c r="P187" s="112">
        <v>2.6887698372586679</v>
      </c>
      <c r="Q187" s="112">
        <v>18.568684928737493</v>
      </c>
      <c r="R187" s="111"/>
      <c r="S187" s="111"/>
      <c r="T187" s="111"/>
      <c r="U187" s="111"/>
      <c r="V187" s="111"/>
      <c r="W187" s="127" t="s">
        <v>194</v>
      </c>
      <c r="X187" s="114"/>
    </row>
    <row r="188" spans="1:24" x14ac:dyDescent="0.25">
      <c r="A188" s="104"/>
      <c r="B188" s="128">
        <v>179</v>
      </c>
      <c r="C188" s="95" t="s">
        <v>36</v>
      </c>
      <c r="D188" s="96">
        <v>25</v>
      </c>
      <c r="E188" s="97"/>
      <c r="F188" s="96"/>
      <c r="G188" s="96"/>
      <c r="H188" s="98"/>
      <c r="I188" s="97"/>
      <c r="J188" s="97"/>
      <c r="K188" s="97"/>
      <c r="L188" s="97"/>
      <c r="M188" s="97"/>
      <c r="N188" s="97"/>
      <c r="O188" s="98">
        <v>62.394220846233225</v>
      </c>
      <c r="P188" s="98">
        <v>9.3704850361197103</v>
      </c>
      <c r="Q188" s="98">
        <v>28.235294117647065</v>
      </c>
      <c r="R188" s="97"/>
      <c r="S188" s="97"/>
      <c r="T188" s="97"/>
      <c r="U188" s="97"/>
      <c r="V188" s="97"/>
      <c r="W188" s="119" t="s">
        <v>197</v>
      </c>
      <c r="X188" s="101"/>
    </row>
    <row r="189" spans="1:24" x14ac:dyDescent="0.25">
      <c r="A189" s="104"/>
      <c r="B189" s="122">
        <v>180</v>
      </c>
      <c r="C189" s="103" t="s">
        <v>36</v>
      </c>
      <c r="D189" s="64">
        <v>400</v>
      </c>
      <c r="E189" s="104"/>
      <c r="F189" s="5" t="s">
        <v>191</v>
      </c>
      <c r="G189" s="64">
        <v>100</v>
      </c>
      <c r="H189" s="105">
        <v>28.214285714285701</v>
      </c>
      <c r="I189" s="104"/>
      <c r="J189" s="104">
        <v>0.73</v>
      </c>
      <c r="K189" s="104"/>
      <c r="L189" s="104"/>
      <c r="M189" s="104"/>
      <c r="N189" s="104">
        <v>0.22</v>
      </c>
      <c r="O189" s="105">
        <v>80.349794238683117</v>
      </c>
      <c r="P189" s="105">
        <v>5.0411522633744852</v>
      </c>
      <c r="Q189" s="105">
        <v>14.609053497942389</v>
      </c>
      <c r="R189" s="104"/>
      <c r="S189" s="104"/>
      <c r="T189" s="104"/>
      <c r="U189" s="104"/>
      <c r="V189" s="104"/>
      <c r="W189" s="121" t="s">
        <v>197</v>
      </c>
      <c r="X189" s="107"/>
    </row>
    <row r="190" spans="1:24" x14ac:dyDescent="0.25">
      <c r="A190" s="104"/>
      <c r="B190" s="122">
        <v>181</v>
      </c>
      <c r="C190" s="103" t="s">
        <v>36</v>
      </c>
      <c r="D190" s="64">
        <v>600</v>
      </c>
      <c r="E190" s="104"/>
      <c r="F190" s="5" t="s">
        <v>191</v>
      </c>
      <c r="G190" s="64">
        <v>100</v>
      </c>
      <c r="H190" s="105">
        <v>17.285714285714199</v>
      </c>
      <c r="I190" s="104"/>
      <c r="J190" s="104">
        <v>4.91</v>
      </c>
      <c r="K190" s="104"/>
      <c r="L190" s="104"/>
      <c r="M190" s="104"/>
      <c r="N190" s="104">
        <v>0.91</v>
      </c>
      <c r="O190" s="105">
        <v>83.794871794871796</v>
      </c>
      <c r="P190" s="105">
        <v>3.4871794871794872</v>
      </c>
      <c r="Q190" s="105">
        <v>12.71794871794871</v>
      </c>
      <c r="R190" s="104"/>
      <c r="S190" s="104"/>
      <c r="T190" s="104"/>
      <c r="U190" s="104"/>
      <c r="V190" s="104"/>
      <c r="W190" s="121" t="s">
        <v>197</v>
      </c>
      <c r="X190" s="107"/>
    </row>
    <row r="191" spans="1:24" x14ac:dyDescent="0.25">
      <c r="A191" s="104"/>
      <c r="B191" s="122">
        <v>182</v>
      </c>
      <c r="C191" s="103" t="s">
        <v>36</v>
      </c>
      <c r="D191" s="64">
        <v>700</v>
      </c>
      <c r="E191" s="104"/>
      <c r="F191" s="5" t="s">
        <v>191</v>
      </c>
      <c r="G191" s="64">
        <v>100</v>
      </c>
      <c r="H191" s="105">
        <v>15.357142857142799</v>
      </c>
      <c r="I191" s="104"/>
      <c r="J191" s="104">
        <v>4.0199999999999996</v>
      </c>
      <c r="K191" s="104"/>
      <c r="L191" s="104"/>
      <c r="M191" s="104"/>
      <c r="N191" s="104">
        <v>0.77</v>
      </c>
      <c r="O191" s="105">
        <v>86.442405708460754</v>
      </c>
      <c r="P191" s="105">
        <v>1.7329255861365953</v>
      </c>
      <c r="Q191" s="105">
        <v>11.824668705402646</v>
      </c>
      <c r="R191" s="104"/>
      <c r="S191" s="104"/>
      <c r="T191" s="104"/>
      <c r="U191" s="104"/>
      <c r="V191" s="104"/>
      <c r="W191" s="121" t="s">
        <v>197</v>
      </c>
      <c r="X191" s="107"/>
    </row>
    <row r="192" spans="1:24" x14ac:dyDescent="0.25">
      <c r="A192" s="104"/>
      <c r="B192" s="122">
        <v>183</v>
      </c>
      <c r="C192" s="103" t="s">
        <v>36</v>
      </c>
      <c r="D192" s="64">
        <v>400</v>
      </c>
      <c r="E192" s="104"/>
      <c r="F192" s="5" t="s">
        <v>191</v>
      </c>
      <c r="G192" s="64">
        <v>300</v>
      </c>
      <c r="H192" s="105">
        <v>25</v>
      </c>
      <c r="I192" s="104"/>
      <c r="J192" s="104">
        <v>1.24</v>
      </c>
      <c r="K192" s="104"/>
      <c r="L192" s="104"/>
      <c r="M192" s="104"/>
      <c r="N192" s="104">
        <v>0.31</v>
      </c>
      <c r="O192" s="105">
        <v>80.578512396694208</v>
      </c>
      <c r="P192" s="105">
        <v>4.9586776859504136</v>
      </c>
      <c r="Q192" s="105">
        <v>14.462809917355374</v>
      </c>
      <c r="R192" s="104"/>
      <c r="S192" s="104"/>
      <c r="T192" s="104"/>
      <c r="U192" s="104"/>
      <c r="V192" s="104"/>
      <c r="W192" s="121" t="s">
        <v>197</v>
      </c>
      <c r="X192" s="107"/>
    </row>
    <row r="193" spans="1:26" x14ac:dyDescent="0.25">
      <c r="A193" s="104"/>
      <c r="B193" s="122">
        <v>184</v>
      </c>
      <c r="C193" s="103" t="s">
        <v>36</v>
      </c>
      <c r="D193" s="64">
        <v>600</v>
      </c>
      <c r="E193" s="104"/>
      <c r="F193" s="5" t="s">
        <v>191</v>
      </c>
      <c r="G193" s="64">
        <v>300</v>
      </c>
      <c r="H193" s="105">
        <v>16.702127659574401</v>
      </c>
      <c r="I193" s="104"/>
      <c r="J193" s="104">
        <v>5.73</v>
      </c>
      <c r="K193" s="104"/>
      <c r="L193" s="104"/>
      <c r="M193" s="104"/>
      <c r="N193" s="104">
        <v>1.1200000000000001</v>
      </c>
      <c r="O193" s="105">
        <v>84.686536485097648</v>
      </c>
      <c r="P193" s="105">
        <v>3.9054470709146965</v>
      </c>
      <c r="Q193" s="105">
        <v>11.408016443987668</v>
      </c>
      <c r="R193" s="104"/>
      <c r="S193" s="104"/>
      <c r="T193" s="104"/>
      <c r="U193" s="104"/>
      <c r="V193" s="104"/>
      <c r="W193" s="121" t="s">
        <v>197</v>
      </c>
      <c r="X193" s="107"/>
    </row>
    <row r="194" spans="1:26" x14ac:dyDescent="0.25">
      <c r="A194" s="104"/>
      <c r="B194" s="122">
        <v>185</v>
      </c>
      <c r="C194" s="103" t="s">
        <v>36</v>
      </c>
      <c r="D194" s="64">
        <v>700</v>
      </c>
      <c r="E194" s="104"/>
      <c r="F194" s="5" t="s">
        <v>191</v>
      </c>
      <c r="G194" s="64">
        <v>300</v>
      </c>
      <c r="H194" s="105">
        <v>15.6382978723404</v>
      </c>
      <c r="I194" s="104"/>
      <c r="J194" s="104">
        <v>4.32</v>
      </c>
      <c r="K194" s="104"/>
      <c r="L194" s="104"/>
      <c r="M194" s="104"/>
      <c r="N194" s="104">
        <v>0.83</v>
      </c>
      <c r="O194" s="105">
        <v>86.775178026449638</v>
      </c>
      <c r="P194" s="105">
        <v>2.1363173957273651</v>
      </c>
      <c r="Q194" s="105">
        <v>11.088504577822997</v>
      </c>
      <c r="R194" s="104"/>
      <c r="S194" s="104"/>
      <c r="T194" s="104"/>
      <c r="U194" s="104"/>
      <c r="V194" s="104"/>
      <c r="W194" s="121" t="s">
        <v>197</v>
      </c>
      <c r="X194" s="107"/>
    </row>
    <row r="195" spans="1:26" x14ac:dyDescent="0.25">
      <c r="A195" s="104"/>
      <c r="B195" s="122">
        <v>186</v>
      </c>
      <c r="C195" s="103" t="s">
        <v>36</v>
      </c>
      <c r="D195" s="64">
        <v>400</v>
      </c>
      <c r="E195" s="104"/>
      <c r="F195" s="5" t="s">
        <v>191</v>
      </c>
      <c r="G195" s="64">
        <v>800</v>
      </c>
      <c r="H195" s="105">
        <v>24.460431654676199</v>
      </c>
      <c r="I195" s="104"/>
      <c r="J195" s="104">
        <v>1.56</v>
      </c>
      <c r="K195" s="104"/>
      <c r="L195" s="104"/>
      <c r="M195" s="104"/>
      <c r="N195" s="104">
        <v>0.35</v>
      </c>
      <c r="O195" s="105">
        <v>81.320949432404532</v>
      </c>
      <c r="P195" s="105">
        <v>5.3663570691434463</v>
      </c>
      <c r="Q195" s="105">
        <v>13.31269349845201</v>
      </c>
      <c r="R195" s="104"/>
      <c r="S195" s="104"/>
      <c r="T195" s="104"/>
      <c r="U195" s="104"/>
      <c r="V195" s="104"/>
      <c r="W195" s="121" t="s">
        <v>197</v>
      </c>
      <c r="X195" s="107"/>
    </row>
    <row r="196" spans="1:26" x14ac:dyDescent="0.25">
      <c r="A196" s="104"/>
      <c r="B196" s="122">
        <v>187</v>
      </c>
      <c r="C196" s="103" t="s">
        <v>36</v>
      </c>
      <c r="D196" s="64">
        <v>600</v>
      </c>
      <c r="E196" s="104"/>
      <c r="F196" s="5" t="s">
        <v>191</v>
      </c>
      <c r="G196" s="64">
        <v>800</v>
      </c>
      <c r="H196" s="105">
        <v>15.179856115107897</v>
      </c>
      <c r="I196" s="104"/>
      <c r="J196" s="104">
        <v>6.71</v>
      </c>
      <c r="K196" s="104"/>
      <c r="L196" s="104"/>
      <c r="M196" s="104"/>
      <c r="N196" s="104">
        <v>1.73</v>
      </c>
      <c r="O196" s="105">
        <v>85.154639175257728</v>
      </c>
      <c r="P196" s="105">
        <v>3.7113402061855671</v>
      </c>
      <c r="Q196" s="105">
        <v>11.134020618556713</v>
      </c>
      <c r="R196" s="104"/>
      <c r="S196" s="104"/>
      <c r="T196" s="104"/>
      <c r="U196" s="104"/>
      <c r="V196" s="104"/>
      <c r="W196" s="121" t="s">
        <v>197</v>
      </c>
      <c r="X196" s="107"/>
    </row>
    <row r="197" spans="1:26" ht="15.75" thickBot="1" x14ac:dyDescent="0.3">
      <c r="A197" s="104"/>
      <c r="B197" s="123">
        <v>188</v>
      </c>
      <c r="C197" s="109" t="s">
        <v>36</v>
      </c>
      <c r="D197" s="110">
        <v>700</v>
      </c>
      <c r="E197" s="111"/>
      <c r="F197" s="125" t="s">
        <v>191</v>
      </c>
      <c r="G197" s="110">
        <v>800</v>
      </c>
      <c r="H197" s="112">
        <v>14.316546762589899</v>
      </c>
      <c r="I197" s="111"/>
      <c r="J197" s="111">
        <v>4.62</v>
      </c>
      <c r="K197" s="111"/>
      <c r="L197" s="111"/>
      <c r="M197" s="111"/>
      <c r="N197" s="111">
        <v>0.88</v>
      </c>
      <c r="O197" s="112">
        <v>88.580246913580254</v>
      </c>
      <c r="P197" s="112">
        <v>2.3662551440329218</v>
      </c>
      <c r="Q197" s="112">
        <v>9.0534979423868336</v>
      </c>
      <c r="R197" s="111"/>
      <c r="S197" s="111"/>
      <c r="T197" s="111"/>
      <c r="U197" s="111"/>
      <c r="V197" s="111"/>
      <c r="W197" s="127" t="s">
        <v>197</v>
      </c>
      <c r="X197" s="114"/>
    </row>
    <row r="198" spans="1:26" x14ac:dyDescent="0.25">
      <c r="A198" s="104"/>
      <c r="B198" s="128">
        <v>189</v>
      </c>
      <c r="C198" s="95" t="s">
        <v>44</v>
      </c>
      <c r="D198" s="96">
        <v>25</v>
      </c>
      <c r="E198" s="97"/>
      <c r="F198" s="96"/>
      <c r="G198" s="96"/>
      <c r="H198" s="98"/>
      <c r="I198" s="97">
        <v>8.9</v>
      </c>
      <c r="J198" s="97"/>
      <c r="K198" s="97"/>
      <c r="L198" s="97"/>
      <c r="M198" s="97"/>
      <c r="N198" s="97"/>
      <c r="O198" s="97">
        <v>0.47609032543723706</v>
      </c>
      <c r="P198" s="97">
        <v>6.4201903918529993E-2</v>
      </c>
      <c r="Q198" s="97">
        <v>0.45970777064423296</v>
      </c>
      <c r="R198" s="97"/>
      <c r="S198" s="97"/>
      <c r="T198" s="97"/>
      <c r="U198" s="97"/>
      <c r="V198" s="97"/>
      <c r="W198" s="119" t="s">
        <v>198</v>
      </c>
      <c r="X198" s="101"/>
    </row>
    <row r="199" spans="1:26" x14ac:dyDescent="0.25">
      <c r="A199" s="104"/>
      <c r="B199" s="122">
        <v>190</v>
      </c>
      <c r="C199" s="103" t="s">
        <v>44</v>
      </c>
      <c r="D199" s="64">
        <v>600</v>
      </c>
      <c r="E199" s="104"/>
      <c r="F199" s="64" t="s">
        <v>160</v>
      </c>
      <c r="G199" s="64">
        <v>10</v>
      </c>
      <c r="H199" s="105">
        <v>31.7</v>
      </c>
      <c r="I199" s="104"/>
      <c r="J199" s="104">
        <v>397</v>
      </c>
      <c r="K199" s="104"/>
      <c r="L199" s="104"/>
      <c r="M199" s="104"/>
      <c r="N199" s="104"/>
      <c r="O199" s="104"/>
      <c r="P199" s="104"/>
      <c r="Q199" s="104"/>
      <c r="R199" s="104"/>
      <c r="S199" s="104"/>
      <c r="T199" s="104"/>
      <c r="U199" s="104"/>
      <c r="V199" s="104"/>
      <c r="W199" s="121" t="s">
        <v>198</v>
      </c>
      <c r="X199" s="107"/>
    </row>
    <row r="200" spans="1:26" x14ac:dyDescent="0.25">
      <c r="A200" s="104"/>
      <c r="B200" s="122">
        <v>191</v>
      </c>
      <c r="C200" s="103" t="s">
        <v>44</v>
      </c>
      <c r="D200" s="64">
        <v>700</v>
      </c>
      <c r="E200" s="104"/>
      <c r="F200" s="64" t="s">
        <v>160</v>
      </c>
      <c r="G200" s="64">
        <v>10</v>
      </c>
      <c r="H200" s="105">
        <v>31.5</v>
      </c>
      <c r="I200" s="104"/>
      <c r="J200" s="104">
        <v>422</v>
      </c>
      <c r="K200" s="104"/>
      <c r="L200" s="104"/>
      <c r="M200" s="104"/>
      <c r="N200" s="104"/>
      <c r="O200" s="104"/>
      <c r="P200" s="104"/>
      <c r="Q200" s="104"/>
      <c r="R200" s="104"/>
      <c r="S200" s="104"/>
      <c r="T200" s="104"/>
      <c r="U200" s="104"/>
      <c r="V200" s="104"/>
      <c r="W200" s="121" t="s">
        <v>198</v>
      </c>
      <c r="X200" s="107"/>
    </row>
    <row r="201" spans="1:26" x14ac:dyDescent="0.25">
      <c r="A201" s="104"/>
      <c r="B201" s="122">
        <v>192</v>
      </c>
      <c r="C201" s="103" t="s">
        <v>44</v>
      </c>
      <c r="D201" s="64">
        <v>800</v>
      </c>
      <c r="E201" s="104"/>
      <c r="F201" s="64" t="s">
        <v>160</v>
      </c>
      <c r="G201" s="64">
        <v>10</v>
      </c>
      <c r="H201" s="105">
        <v>31.3</v>
      </c>
      <c r="I201" s="104"/>
      <c r="J201" s="104">
        <v>412</v>
      </c>
      <c r="K201" s="104"/>
      <c r="L201" s="104"/>
      <c r="M201" s="104"/>
      <c r="N201" s="104"/>
      <c r="O201" s="104"/>
      <c r="P201" s="104"/>
      <c r="Q201" s="104"/>
      <c r="R201" s="104"/>
      <c r="S201" s="104"/>
      <c r="T201" s="104"/>
      <c r="U201" s="104"/>
      <c r="V201" s="104"/>
      <c r="W201" s="121" t="s">
        <v>198</v>
      </c>
      <c r="X201" s="107"/>
    </row>
    <row r="202" spans="1:26" ht="15.75" thickBot="1" x14ac:dyDescent="0.3">
      <c r="A202" s="104"/>
      <c r="B202" s="123">
        <v>193</v>
      </c>
      <c r="C202" s="109" t="s">
        <v>44</v>
      </c>
      <c r="D202" s="110">
        <v>900</v>
      </c>
      <c r="E202" s="111"/>
      <c r="F202" s="110" t="s">
        <v>160</v>
      </c>
      <c r="G202" s="110">
        <v>10</v>
      </c>
      <c r="H202" s="112">
        <v>31.3</v>
      </c>
      <c r="I202" s="111"/>
      <c r="J202" s="111">
        <v>332</v>
      </c>
      <c r="K202" s="111"/>
      <c r="L202" s="111"/>
      <c r="M202" s="111"/>
      <c r="N202" s="111"/>
      <c r="O202" s="111"/>
      <c r="P202" s="111"/>
      <c r="Q202" s="111"/>
      <c r="R202" s="111"/>
      <c r="S202" s="111"/>
      <c r="T202" s="111"/>
      <c r="U202" s="111"/>
      <c r="V202" s="111"/>
      <c r="W202" s="127" t="s">
        <v>198</v>
      </c>
      <c r="X202" s="114"/>
    </row>
    <row r="203" spans="1:26" x14ac:dyDescent="0.25">
      <c r="A203" s="104"/>
      <c r="B203" s="128">
        <v>194</v>
      </c>
      <c r="C203" s="95" t="s">
        <v>199</v>
      </c>
      <c r="D203" s="96"/>
      <c r="E203" s="97"/>
      <c r="F203" s="96"/>
      <c r="G203" s="96"/>
      <c r="H203" s="98"/>
      <c r="I203" s="97"/>
      <c r="J203" s="97"/>
      <c r="K203" s="97"/>
      <c r="L203" s="97"/>
      <c r="M203" s="97"/>
      <c r="N203" s="97"/>
      <c r="O203" s="97"/>
      <c r="P203" s="97"/>
      <c r="Q203" s="97"/>
      <c r="R203" s="97"/>
      <c r="S203" s="97"/>
      <c r="T203" s="97"/>
      <c r="U203" s="97"/>
      <c r="V203" s="97"/>
      <c r="W203" s="97" t="s">
        <v>200</v>
      </c>
      <c r="X203" s="101"/>
      <c r="Y203" s="104"/>
      <c r="Z203" s="104"/>
    </row>
    <row r="204" spans="1:26" x14ac:dyDescent="0.25">
      <c r="A204" s="104"/>
      <c r="B204" s="122">
        <v>195</v>
      </c>
      <c r="C204" s="103" t="s">
        <v>199</v>
      </c>
      <c r="D204" s="64">
        <v>250</v>
      </c>
      <c r="E204" s="104"/>
      <c r="F204" s="64"/>
      <c r="G204" s="64"/>
      <c r="H204" s="105">
        <v>91.776951363929101</v>
      </c>
      <c r="I204" s="104"/>
      <c r="J204" s="129">
        <v>0.20338983050847501</v>
      </c>
      <c r="K204" s="104"/>
      <c r="L204" s="104"/>
      <c r="M204" s="104"/>
      <c r="N204" s="104"/>
      <c r="O204" s="104"/>
      <c r="P204" s="104"/>
      <c r="Q204" s="104"/>
      <c r="R204" s="104"/>
      <c r="S204" s="104"/>
      <c r="T204" s="104"/>
      <c r="U204" s="104"/>
      <c r="V204" s="104"/>
      <c r="W204" s="104" t="s">
        <v>200</v>
      </c>
      <c r="X204" s="107"/>
      <c r="Y204" s="104"/>
      <c r="Z204" s="104"/>
    </row>
    <row r="205" spans="1:26" x14ac:dyDescent="0.25">
      <c r="A205" s="104"/>
      <c r="B205" s="122">
        <v>196</v>
      </c>
      <c r="C205" s="103" t="s">
        <v>199</v>
      </c>
      <c r="D205" s="64">
        <v>300</v>
      </c>
      <c r="E205" s="104"/>
      <c r="F205" s="64"/>
      <c r="G205" s="64"/>
      <c r="H205" s="105">
        <v>81.464553078622401</v>
      </c>
      <c r="I205" s="104"/>
      <c r="J205" s="129">
        <v>0.483050847457628</v>
      </c>
      <c r="K205" s="104"/>
      <c r="L205" s="104"/>
      <c r="M205" s="104"/>
      <c r="N205" s="104"/>
      <c r="O205" s="104"/>
      <c r="P205" s="104"/>
      <c r="Q205" s="104"/>
      <c r="R205" s="104"/>
      <c r="S205" s="104"/>
      <c r="T205" s="104"/>
      <c r="U205" s="104"/>
      <c r="V205" s="104"/>
      <c r="W205" s="104" t="s">
        <v>200</v>
      </c>
      <c r="X205" s="107"/>
      <c r="Y205" s="104"/>
      <c r="Z205" s="104"/>
    </row>
    <row r="206" spans="1:26" x14ac:dyDescent="0.25">
      <c r="A206" s="104"/>
      <c r="B206" s="122">
        <v>197</v>
      </c>
      <c r="C206" s="103" t="s">
        <v>199</v>
      </c>
      <c r="D206" s="64">
        <v>350</v>
      </c>
      <c r="E206" s="104"/>
      <c r="F206" s="64"/>
      <c r="G206" s="64"/>
      <c r="H206" s="105">
        <v>67.4575308693273</v>
      </c>
      <c r="I206" s="104"/>
      <c r="J206" s="129">
        <v>5.13559322033898</v>
      </c>
      <c r="K206" s="104"/>
      <c r="L206" s="104"/>
      <c r="M206" s="104"/>
      <c r="N206" s="104"/>
      <c r="O206" s="104"/>
      <c r="P206" s="104"/>
      <c r="Q206" s="104"/>
      <c r="R206" s="104"/>
      <c r="S206" s="104"/>
      <c r="T206" s="104"/>
      <c r="U206" s="104"/>
      <c r="V206" s="104"/>
      <c r="W206" s="104" t="s">
        <v>200</v>
      </c>
      <c r="X206" s="107"/>
      <c r="Y206" s="104"/>
      <c r="Z206" s="104"/>
    </row>
    <row r="207" spans="1:26" x14ac:dyDescent="0.25">
      <c r="A207" s="104"/>
      <c r="B207" s="122">
        <v>198</v>
      </c>
      <c r="C207" s="103" t="s">
        <v>199</v>
      </c>
      <c r="D207" s="64">
        <v>400</v>
      </c>
      <c r="E207" s="104"/>
      <c r="F207" s="64"/>
      <c r="G207" s="64"/>
      <c r="H207" s="105">
        <v>62.951266975533002</v>
      </c>
      <c r="I207" s="104"/>
      <c r="J207" s="129">
        <v>5.4406779661016902</v>
      </c>
      <c r="K207" s="104"/>
      <c r="L207" s="104"/>
      <c r="M207" s="104"/>
      <c r="N207" s="104"/>
      <c r="O207" s="104"/>
      <c r="P207" s="104"/>
      <c r="Q207" s="104"/>
      <c r="R207" s="104"/>
      <c r="S207" s="104"/>
      <c r="T207" s="104"/>
      <c r="U207" s="104"/>
      <c r="V207" s="104"/>
      <c r="W207" s="104" t="s">
        <v>200</v>
      </c>
      <c r="X207" s="107"/>
      <c r="Y207" s="104"/>
      <c r="Z207" s="104"/>
    </row>
    <row r="208" spans="1:26" x14ac:dyDescent="0.25">
      <c r="A208" s="104"/>
      <c r="B208" s="122">
        <v>199</v>
      </c>
      <c r="C208" s="103" t="s">
        <v>199</v>
      </c>
      <c r="D208" s="64">
        <v>450</v>
      </c>
      <c r="E208" s="104"/>
      <c r="F208" s="64"/>
      <c r="G208" s="64"/>
      <c r="H208" s="105">
        <v>57.652061302363599</v>
      </c>
      <c r="I208" s="104"/>
      <c r="J208" s="129">
        <v>1.9067796610169401</v>
      </c>
      <c r="K208" s="104"/>
      <c r="L208" s="104"/>
      <c r="M208" s="104"/>
      <c r="N208" s="104"/>
      <c r="O208" s="104"/>
      <c r="P208" s="104"/>
      <c r="Q208" s="104"/>
      <c r="R208" s="104"/>
      <c r="S208" s="104"/>
      <c r="T208" s="104"/>
      <c r="U208" s="104"/>
      <c r="V208" s="104"/>
      <c r="W208" s="104" t="s">
        <v>200</v>
      </c>
      <c r="X208" s="107"/>
      <c r="Y208" s="104"/>
      <c r="Z208" s="104"/>
    </row>
    <row r="209" spans="1:26" ht="15.75" thickBot="1" x14ac:dyDescent="0.3">
      <c r="A209" s="104"/>
      <c r="B209" s="123">
        <v>200</v>
      </c>
      <c r="C209" s="109" t="s">
        <v>199</v>
      </c>
      <c r="D209" s="110">
        <v>550</v>
      </c>
      <c r="E209" s="111"/>
      <c r="F209" s="110"/>
      <c r="G209" s="110"/>
      <c r="H209" s="112">
        <v>53.122251539137999</v>
      </c>
      <c r="I209" s="111"/>
      <c r="J209" s="130">
        <v>1.8813559322033899</v>
      </c>
      <c r="K209" s="111"/>
      <c r="L209" s="111"/>
      <c r="M209" s="111"/>
      <c r="N209" s="111"/>
      <c r="O209" s="111"/>
      <c r="P209" s="111"/>
      <c r="Q209" s="111"/>
      <c r="R209" s="111"/>
      <c r="S209" s="111"/>
      <c r="T209" s="111"/>
      <c r="U209" s="111"/>
      <c r="V209" s="111"/>
      <c r="W209" s="111" t="s">
        <v>200</v>
      </c>
      <c r="X209" s="114"/>
      <c r="Y209" s="104"/>
      <c r="Z209" s="104"/>
    </row>
    <row r="210" spans="1:26" x14ac:dyDescent="0.25">
      <c r="A210" s="104"/>
      <c r="B210" s="121"/>
      <c r="C210" s="103"/>
      <c r="D210" s="64"/>
      <c r="V210" s="104"/>
      <c r="W210" s="104"/>
      <c r="X210" s="104"/>
      <c r="Y210" s="104"/>
      <c r="Z210" s="104"/>
    </row>
    <row r="211" spans="1:26" x14ac:dyDescent="0.25">
      <c r="B211" s="121"/>
      <c r="V211" s="104"/>
      <c r="W211" s="104"/>
      <c r="X211" s="104"/>
      <c r="Y211" s="104"/>
      <c r="Z211" s="104"/>
    </row>
    <row r="212" spans="1:26" x14ac:dyDescent="0.25">
      <c r="B212" s="121"/>
      <c r="V212" s="104"/>
      <c r="W212" s="104"/>
      <c r="X212" s="104"/>
      <c r="Y212" s="104"/>
      <c r="Z212" s="104"/>
    </row>
    <row r="213" spans="1:26" x14ac:dyDescent="0.25">
      <c r="B213" s="121"/>
      <c r="V213" s="104"/>
      <c r="W213" s="104"/>
      <c r="X213" s="104"/>
      <c r="Y213" s="104"/>
      <c r="Z213" s="104"/>
    </row>
    <row r="214" spans="1:26" x14ac:dyDescent="0.25">
      <c r="B214" s="121"/>
      <c r="V214" s="104"/>
      <c r="W214" s="104"/>
      <c r="X214" s="104"/>
      <c r="Y214" s="104"/>
      <c r="Z214" s="104"/>
    </row>
    <row r="215" spans="1:26" x14ac:dyDescent="0.25">
      <c r="B215" s="121"/>
      <c r="V215" s="104"/>
      <c r="W215" s="104"/>
      <c r="X215" s="104"/>
      <c r="Y215" s="104"/>
      <c r="Z215" s="104"/>
    </row>
    <row r="216" spans="1:26" x14ac:dyDescent="0.25">
      <c r="B216" s="121"/>
      <c r="V216" s="104"/>
      <c r="W216" s="104"/>
      <c r="X216" s="104"/>
      <c r="Y216" s="104"/>
      <c r="Z216" s="104"/>
    </row>
    <row r="217" spans="1:26" x14ac:dyDescent="0.25">
      <c r="B217" s="121"/>
      <c r="V217" s="104"/>
      <c r="W217" s="104"/>
      <c r="X217" s="104"/>
      <c r="Y217" s="104"/>
      <c r="Z217" s="104"/>
    </row>
    <row r="218" spans="1:26" x14ac:dyDescent="0.25">
      <c r="B218" s="121"/>
      <c r="V218" s="104"/>
      <c r="W218" s="104"/>
      <c r="X218" s="104"/>
      <c r="Y218" s="104"/>
      <c r="Z218" s="104"/>
    </row>
    <row r="219" spans="1:26" x14ac:dyDescent="0.25">
      <c r="V219" s="104"/>
      <c r="W219" s="104"/>
      <c r="X219" s="104"/>
      <c r="Y219" s="104"/>
      <c r="Z219" s="104"/>
    </row>
  </sheetData>
  <mergeCells count="4">
    <mergeCell ref="S25:T25"/>
    <mergeCell ref="S26:T26"/>
    <mergeCell ref="S27:T27"/>
    <mergeCell ref="S28:T2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Database - composition biochar</vt:lpstr>
      <vt:lpstr>Database - surface area biochar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PAULO EDUARDO AMARAL DEBIAGI</dc:creator>
  <cp:lastModifiedBy>PAULO EDUARDO AMARAL DEBIAGI</cp:lastModifiedBy>
  <dcterms:created xsi:type="dcterms:W3CDTF">2017-11-30T17:34:27Z</dcterms:created>
  <dcterms:modified xsi:type="dcterms:W3CDTF">2018-07-13T10:29:20Z</dcterms:modified>
</cp:coreProperties>
</file>